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ml.chartshapes+xml"/>
  <Override PartName="/xl/charts/chart2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29.xml" ContentType="application/vnd.openxmlformats-officedocument.drawing+xml"/>
  <Override PartName="/xl/charts/chart30.xml" ContentType="application/vnd.openxmlformats-officedocument.drawingml.chart+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DieseArbeitsmappe"/>
  <mc:AlternateContent xmlns:mc="http://schemas.openxmlformats.org/markup-compatibility/2006">
    <mc:Choice Requires="x15">
      <x15ac:absPath xmlns:x15ac="http://schemas.microsoft.com/office/spreadsheetml/2010/11/ac" url="G:\Kleinräumige Bevölkerung\Statistik kleinräumig\2021\Internet\"/>
    </mc:Choice>
  </mc:AlternateContent>
  <xr:revisionPtr revIDLastSave="0" documentId="13_ncr:1_{955826DB-419E-4596-999F-08495BE097E4}" xr6:coauthVersionLast="36" xr6:coauthVersionMax="36" xr10:uidLastSave="{00000000-0000-0000-0000-000000000000}"/>
  <bookViews>
    <workbookView xWindow="-15" yWindow="75" windowWidth="11955" windowHeight="11805" firstSheet="10" activeTab="13" xr2:uid="{00000000-000D-0000-FFFF-FFFF00000000}"/>
  </bookViews>
  <sheets>
    <sheet name="Titelblatt" sheetId="79" r:id="rId1"/>
    <sheet name="Impress NEU" sheetId="77" r:id="rId2"/>
    <sheet name="INHALT" sheetId="102" r:id="rId3"/>
    <sheet name=" UBZ-SBZ" sheetId="2" r:id="rId4"/>
    <sheet name="Wohnstatus-UBZ-SBZ" sheetId="74" r:id="rId5"/>
    <sheet name="Übersicht-UBZ-SBZ (HWS) " sheetId="75" r:id="rId6"/>
    <sheet name="Einw.entwicklung (HWS)" sheetId="13" r:id="rId7"/>
    <sheet name="Einw.entw. % (HWS) " sheetId="73" r:id="rId8"/>
    <sheet name="Bevölkerungsbewegung" sheetId="101" r:id="rId9"/>
    <sheet name="Tabelle1" sheetId="103" state="hidden" r:id="rId10"/>
    <sheet name="Bevbewegung Diagramme" sheetId="105" r:id="rId11"/>
    <sheet name="UBZ-Alter (HWS)" sheetId="9" r:id="rId12"/>
    <sheet name="UBZ-Alter (HWS) %" sheetId="85" r:id="rId13"/>
    <sheet name="Unter 18 (HWS)" sheetId="80" r:id="rId14"/>
    <sheet name="Über 65 (HWS)" sheetId="11" r:id="rId15"/>
    <sheet name="Altersgliederung (HWS)" sheetId="94" r:id="rId16"/>
    <sheet name="Flächennutzung" sheetId="15" r:id="rId17"/>
    <sheet name="UBZ-Fam (HWS)" sheetId="8" r:id="rId18"/>
    <sheet name="UBZ-Rel (HWS)" sheetId="81" r:id="rId19"/>
    <sheet name="UBZ-neue-Staatengruppen" sheetId="95" r:id="rId20"/>
    <sheet name="Migrationshintergrund" sheetId="39" r:id="rId21"/>
    <sheet name="Arbeitslose gesamt" sheetId="63" r:id="rId22"/>
    <sheet name="Arbeitslose-Entw." sheetId="43" r:id="rId23"/>
    <sheet name="ALGII BG" sheetId="84" r:id="rId24"/>
    <sheet name="ALG II Pers" sheetId="83" r:id="rId25"/>
    <sheet name="ALG II-Entw." sheetId="86" r:id="rId26"/>
    <sheet name="Soz. Beschäft. UBZ 06-2020" sheetId="40" r:id="rId27"/>
    <sheet name="Anteil SozBesch 06-2018" sheetId="41" r:id="rId28"/>
    <sheet name="SozBesch Entw." sheetId="98" r:id="rId29"/>
    <sheet name="Betriebe+SozBesch" sheetId="99" r:id="rId30"/>
    <sheet name="Betriebsgruppen+Sozbesch" sheetId="100" r:id="rId31"/>
    <sheet name="Wohnungen u. Wohngeb. 2020" sheetId="45" r:id="rId32"/>
    <sheet name="Graphiken" sheetId="104" r:id="rId33"/>
    <sheet name="Entw. der Wohnungen" sheetId="58" r:id="rId34"/>
    <sheet name="Wohnungsbau (Fertigstell.)" sheetId="47" r:id="rId35"/>
    <sheet name="Entw. des Wohnungsbaus" sheetId="48" r:id="rId36"/>
    <sheet name="Wohnungsbau (Genehmigungen)" sheetId="49" r:id="rId37"/>
    <sheet name="HH-Typen HHStat" sheetId="66" r:id="rId38"/>
    <sheet name="HH-Typen BfLR" sheetId="61" r:id="rId39"/>
    <sheet name="HH-Typen ZahlPers" sheetId="70" r:id="rId40"/>
    <sheet name="HH-Typen ZahlKind" sheetId="71" r:id="rId41"/>
    <sheet name="KFZ UBZ" sheetId="93" r:id="rId42"/>
    <sheet name="Amtlich benannte Ortsteile" sheetId="51" r:id="rId43"/>
    <sheet name="SBZ-Karte NEU" sheetId="92" r:id="rId44"/>
  </sheets>
  <externalReferences>
    <externalReference r:id="rId45"/>
  </externalReferences>
  <definedNames>
    <definedName name="_xlnm._FilterDatabase" localSheetId="6" hidden="1">'Einw.entwicklung (HWS)'!$A$7:$O$69</definedName>
    <definedName name="_xlnm._FilterDatabase" localSheetId="16" hidden="1">Flächennutzung!$A$6:$H$70</definedName>
    <definedName name="_xlnm._FilterDatabase" localSheetId="41" hidden="1">'KFZ UBZ'!$A$4:$B$90</definedName>
    <definedName name="_xlnm._FilterDatabase" localSheetId="5" hidden="1">'Übersicht-UBZ-SBZ (HWS) '!$A$8:$BB$70</definedName>
    <definedName name="_xlnm._FilterDatabase" localSheetId="11" hidden="1">'UBZ-Alter (HWS)'!$A$8:$U$8</definedName>
    <definedName name="_xlnm._FilterDatabase" localSheetId="17" hidden="1">'UBZ-Fam (HWS)'!$A$8:$N$70</definedName>
    <definedName name="_xlnm._FilterDatabase" localSheetId="19" hidden="1">'UBZ-neue-Staatengruppen'!$A$5:$A$94</definedName>
    <definedName name="_xlnm._FilterDatabase" localSheetId="18" hidden="1">'UBZ-Rel (HWS)'!$A$8:$L$70</definedName>
    <definedName name="_xlnm._FilterDatabase" localSheetId="4" hidden="1">'Wohnstatus-UBZ-SBZ'!$A$9:$AX$9</definedName>
    <definedName name="_xlnm.Recorder" localSheetId="15">#REF!</definedName>
    <definedName name="_xlnm.Recorder" localSheetId="7">#REF!</definedName>
    <definedName name="_xlnm.Recorder" localSheetId="5">#REF!</definedName>
    <definedName name="_xlnm.Recorder" localSheetId="19">#REF!</definedName>
    <definedName name="_xlnm.Recorder" localSheetId="4">#REF!</definedName>
    <definedName name="_xlnm.Recorder">#REF!</definedName>
    <definedName name="_xlnm.Print_Area" localSheetId="3">' UBZ-SBZ'!$A$1:$H$70</definedName>
    <definedName name="_xlnm.Print_Area" localSheetId="24">'ALG II Pers'!$A$1:$O$26</definedName>
    <definedName name="_xlnm.Print_Area" localSheetId="25">'ALG II-Entw.'!$A$1:$N$48</definedName>
    <definedName name="_xlnm.Print_Area" localSheetId="15">'Altersgliederung (HWS)'!$A$1:$F$125</definedName>
    <definedName name="_xlnm.Print_Area" localSheetId="42">'Amtlich benannte Ortsteile'!$A$1:$E$60</definedName>
    <definedName name="_xlnm.Print_Area" localSheetId="27">'Anteil SozBesch 06-2018'!$A$1:$H$60</definedName>
    <definedName name="_xlnm.Print_Area" localSheetId="21">'Arbeitslose gesamt'!$A$1:$N$46</definedName>
    <definedName name="_xlnm.Print_Area" localSheetId="22">'Arbeitslose-Entw.'!$A$1:$N$44</definedName>
    <definedName name="_xlnm.Print_Area" localSheetId="29">'Betriebe+SozBesch'!$A$1:$H$72</definedName>
    <definedName name="_xlnm.Print_Area" localSheetId="10">'Bevbewegung Diagramme'!$A$1:$J$54</definedName>
    <definedName name="_xlnm.Print_Area" localSheetId="8">Bevölkerungsbewegung!$A$1:$N$89</definedName>
    <definedName name="_xlnm.Print_Area" localSheetId="6">'Einw.entwicklung (HWS)'!$A$1:$N$139</definedName>
    <definedName name="_xlnm.Print_Area" localSheetId="33">'Entw. der Wohnungen'!$A$1:$M$118</definedName>
    <definedName name="_xlnm.Print_Area" localSheetId="35">'Entw. des Wohnungsbaus'!$A$1:$M$108</definedName>
    <definedName name="_xlnm.Print_Area" localSheetId="32">Graphiken!$A$1:$G$56</definedName>
    <definedName name="_xlnm.Print_Area" localSheetId="38">'HH-Typen BfLR'!$A$1:$P$88</definedName>
    <definedName name="_xlnm.Print_Area" localSheetId="37">'HH-Typen HHStat'!$A$1:$P$90</definedName>
    <definedName name="_xlnm.Print_Area" localSheetId="40">'HH-Typen ZahlKind'!$A$1:$F$89</definedName>
    <definedName name="_xlnm.Print_Area" localSheetId="39">'HH-Typen ZahlPers'!$A$1:$H$90</definedName>
    <definedName name="_xlnm.Print_Area" localSheetId="1">'Impress NEU'!$A$1:$G$54</definedName>
    <definedName name="_xlnm.Print_Area" localSheetId="2">INHALT!$A$1:$B$65</definedName>
    <definedName name="_xlnm.Print_Area" localSheetId="41">'KFZ UBZ'!$A$1:$J$93</definedName>
    <definedName name="_xlnm.Print_Area" localSheetId="20">Migrationshintergrund!$A$1:$K$92</definedName>
    <definedName name="_xlnm.Print_Area" localSheetId="43">'SBZ-Karte NEU'!$A$1:$F$58</definedName>
    <definedName name="_xlnm.Print_Area" localSheetId="26">'Soz. Beschäft. UBZ 06-2020'!$A$1:$I$52</definedName>
    <definedName name="_xlnm.Print_Area" localSheetId="28">'SozBesch Entw.'!$A$1:$O$25</definedName>
    <definedName name="_xlnm.Print_Area" localSheetId="0">Titelblatt!$A$1:$F$35</definedName>
    <definedName name="_xlnm.Print_Area" localSheetId="5">'Übersicht-UBZ-SBZ (HWS) '!$A$1:$L$107</definedName>
    <definedName name="_xlnm.Print_Area" localSheetId="11">'UBZ-Alter (HWS)'!$A$1:$Q$87</definedName>
    <definedName name="_xlnm.Print_Area" localSheetId="12">'UBZ-Alter (HWS) %'!$A$1:$Q$85</definedName>
    <definedName name="_xlnm.Print_Area" localSheetId="17">'UBZ-Fam (HWS)'!$A$1:$M$88</definedName>
    <definedName name="_xlnm.Print_Area" localSheetId="19">'UBZ-neue-Staatengruppen'!$A$1:$Y$97</definedName>
    <definedName name="_xlnm.Print_Area" localSheetId="18">'UBZ-Rel (HWS)'!$A$1:$I$111</definedName>
    <definedName name="_xlnm.Print_Area" localSheetId="31">'Wohnungen u. Wohngeb. 2020'!$A$1:$P$90</definedName>
    <definedName name="_xlnm.Print_Area" localSheetId="34">'Wohnungsbau (Fertigstell.)'!$A$1:$J$91</definedName>
    <definedName name="_xlnm.Print_Area" localSheetId="36">'Wohnungsbau (Genehmigungen)'!$A$1:$G$91</definedName>
    <definedName name="_xlnm.Print_Titles" localSheetId="24">'ALG II Pers'!$2:$7</definedName>
    <definedName name="_xlnm.Print_Titles" localSheetId="25">'ALG II-Entw.'!$1:$5</definedName>
    <definedName name="_xlnm.Print_Titles" localSheetId="23">'ALGII BG'!$2:$6</definedName>
    <definedName name="_xlnm.Print_Titles" localSheetId="21">'Arbeitslose gesamt'!$2:$5</definedName>
    <definedName name="_xlnm.Print_Titles" localSheetId="22">'Arbeitslose-Entw.'!$1:$5</definedName>
    <definedName name="_xlnm.Print_Titles" localSheetId="8">Bevölkerungsbewegung!$1:$7</definedName>
    <definedName name="_xlnm.Print_Titles" localSheetId="6">'Einw.entwicklung (HWS)'!$1:$6</definedName>
    <definedName name="_xlnm.Print_Titles" localSheetId="33">'Entw. der Wohnungen'!$1:$6</definedName>
    <definedName name="_xlnm.Print_Titles" localSheetId="35">'Entw. des Wohnungsbaus'!$1:$5</definedName>
    <definedName name="_xlnm.Print_Titles" localSheetId="16">Flächennutzung!$A:$B,Flächennutzung!$1:$6</definedName>
    <definedName name="_xlnm.Print_Titles" localSheetId="38">'HH-Typen BfLR'!$1:$8</definedName>
    <definedName name="_xlnm.Print_Titles" localSheetId="37">'HH-Typen HHStat'!$1:$8</definedName>
    <definedName name="_xlnm.Print_Titles" localSheetId="40">'HH-Typen ZahlKind'!$1:$7</definedName>
    <definedName name="_xlnm.Print_Titles" localSheetId="39">'HH-Typen ZahlPers'!$1:$7</definedName>
    <definedName name="_xlnm.Print_Titles" localSheetId="41">'KFZ UBZ'!$1:$4</definedName>
    <definedName name="_xlnm.Print_Titles" localSheetId="20">Migrationshintergrund!$1:$11</definedName>
    <definedName name="_xlnm.Print_Titles" localSheetId="26">'Soz. Beschäft. UBZ 06-2020'!$1:$5</definedName>
    <definedName name="_xlnm.Print_Titles" localSheetId="5">'Übersicht-UBZ-SBZ (HWS) '!$1:$7</definedName>
    <definedName name="_xlnm.Print_Titles" localSheetId="11">'UBZ-Alter (HWS)'!$1:$7</definedName>
    <definedName name="_xlnm.Print_Titles" localSheetId="12">'UBZ-Alter (HWS) %'!$1:$7</definedName>
    <definedName name="_xlnm.Print_Titles" localSheetId="17">'UBZ-Fam (HWS)'!$1:$7</definedName>
    <definedName name="_xlnm.Print_Titles" localSheetId="19">'UBZ-neue-Staatengruppen'!$1:$8</definedName>
    <definedName name="_xlnm.Print_Titles" localSheetId="18">'UBZ-Rel (HWS)'!$1:$7</definedName>
    <definedName name="_xlnm.Print_Titles" localSheetId="4">'Wohnstatus-UBZ-SBZ'!$1:$8</definedName>
    <definedName name="_xlnm.Print_Titles" localSheetId="31">'Wohnungen u. Wohngeb. 2020'!$1:$5</definedName>
    <definedName name="_xlnm.Print_Titles" localSheetId="34">'Wohnungsbau (Fertigstell.)'!$1:$5</definedName>
    <definedName name="_xlnm.Print_Titles" localSheetId="36">'Wohnungsbau (Genehmigungen)'!$1:$5</definedName>
  </definedNames>
  <calcPr calcId="191029"/>
</workbook>
</file>

<file path=xl/calcChain.xml><?xml version="1.0" encoding="utf-8"?>
<calcChain xmlns="http://schemas.openxmlformats.org/spreadsheetml/2006/main">
  <c r="C86" i="71" l="1"/>
  <c r="D86" i="71"/>
  <c r="E86" i="71"/>
  <c r="F86" i="71"/>
  <c r="T85" i="15" l="1"/>
  <c r="S85" i="15"/>
  <c r="R85" i="15"/>
  <c r="Q85" i="15"/>
  <c r="P85" i="15"/>
  <c r="T83" i="15"/>
  <c r="S83" i="15"/>
  <c r="R83" i="15"/>
  <c r="Q83" i="15"/>
  <c r="P83" i="15"/>
  <c r="T82" i="15"/>
  <c r="S82" i="15"/>
  <c r="R82" i="15"/>
  <c r="Q82" i="15"/>
  <c r="P82" i="15"/>
  <c r="T81" i="15"/>
  <c r="S81" i="15"/>
  <c r="R81" i="15"/>
  <c r="Q81" i="15"/>
  <c r="P81" i="15"/>
  <c r="T80" i="15"/>
  <c r="S80" i="15"/>
  <c r="R80" i="15"/>
  <c r="Q80" i="15"/>
  <c r="P80" i="15"/>
  <c r="T79" i="15"/>
  <c r="S79" i="15"/>
  <c r="R79" i="15"/>
  <c r="Q79" i="15"/>
  <c r="P79" i="15"/>
  <c r="T78" i="15"/>
  <c r="S78" i="15"/>
  <c r="R78" i="15"/>
  <c r="Q78" i="15"/>
  <c r="P78" i="15"/>
  <c r="T77" i="15"/>
  <c r="S77" i="15"/>
  <c r="R77" i="15"/>
  <c r="Q77" i="15"/>
  <c r="P77" i="15"/>
  <c r="T76" i="15"/>
  <c r="S76" i="15"/>
  <c r="R76" i="15"/>
  <c r="Q76" i="15"/>
  <c r="P76" i="15"/>
  <c r="T75" i="15"/>
  <c r="S75" i="15"/>
  <c r="R75" i="15"/>
  <c r="Q75" i="15"/>
  <c r="P75" i="15"/>
  <c r="T74" i="15"/>
  <c r="S74" i="15"/>
  <c r="R74" i="15"/>
  <c r="Q74" i="15"/>
  <c r="P74" i="15"/>
  <c r="T73" i="15"/>
  <c r="S73" i="15"/>
  <c r="R73" i="15"/>
  <c r="Q73" i="15"/>
  <c r="P73" i="15"/>
  <c r="T72" i="15"/>
  <c r="S72" i="15"/>
  <c r="R72" i="15"/>
  <c r="Q72" i="15"/>
  <c r="P72" i="15"/>
  <c r="T70" i="15"/>
  <c r="S70" i="15"/>
  <c r="R70" i="15"/>
  <c r="Q70" i="15"/>
  <c r="P70" i="15"/>
  <c r="T69" i="15"/>
  <c r="S69" i="15"/>
  <c r="R69" i="15"/>
  <c r="Q69" i="15"/>
  <c r="P69" i="15"/>
  <c r="T68" i="15"/>
  <c r="S68" i="15"/>
  <c r="R68" i="15"/>
  <c r="Q68" i="15"/>
  <c r="P68" i="15"/>
  <c r="T67" i="15"/>
  <c r="S67" i="15"/>
  <c r="R67" i="15"/>
  <c r="Q67" i="15"/>
  <c r="P67" i="15"/>
  <c r="T66" i="15"/>
  <c r="S66" i="15"/>
  <c r="R66" i="15"/>
  <c r="Q66" i="15"/>
  <c r="P66" i="15"/>
  <c r="T65" i="15"/>
  <c r="S65" i="15"/>
  <c r="R65" i="15"/>
  <c r="Q65" i="15"/>
  <c r="P65" i="15"/>
  <c r="T64" i="15"/>
  <c r="S64" i="15"/>
  <c r="R64" i="15"/>
  <c r="Q64" i="15"/>
  <c r="P64" i="15"/>
  <c r="T63" i="15"/>
  <c r="S63" i="15"/>
  <c r="R63" i="15"/>
  <c r="Q63" i="15"/>
  <c r="P63" i="15"/>
  <c r="T62" i="15"/>
  <c r="S62" i="15"/>
  <c r="R62" i="15"/>
  <c r="Q62" i="15"/>
  <c r="P62" i="15"/>
  <c r="T61" i="15"/>
  <c r="S61" i="15"/>
  <c r="R61" i="15"/>
  <c r="Q61" i="15"/>
  <c r="P61" i="15"/>
  <c r="T60" i="15"/>
  <c r="S60" i="15"/>
  <c r="R60" i="15"/>
  <c r="Q60" i="15"/>
  <c r="P60" i="15"/>
  <c r="T58" i="15"/>
  <c r="S58" i="15"/>
  <c r="R58" i="15"/>
  <c r="Q58" i="15"/>
  <c r="P58" i="15"/>
  <c r="T57" i="15"/>
  <c r="S57" i="15"/>
  <c r="R57" i="15"/>
  <c r="Q57" i="15"/>
  <c r="P57" i="15"/>
  <c r="T56" i="15"/>
  <c r="S56" i="15"/>
  <c r="R56" i="15"/>
  <c r="Q56" i="15"/>
  <c r="P56" i="15"/>
  <c r="T55" i="15"/>
  <c r="S55" i="15"/>
  <c r="R55" i="15"/>
  <c r="Q55" i="15"/>
  <c r="P55" i="15"/>
  <c r="T54" i="15"/>
  <c r="S54" i="15"/>
  <c r="R54" i="15"/>
  <c r="Q54" i="15"/>
  <c r="P54" i="15"/>
  <c r="T52" i="15"/>
  <c r="S52" i="15"/>
  <c r="R52" i="15"/>
  <c r="Q52" i="15"/>
  <c r="P52" i="15"/>
  <c r="T50" i="15"/>
  <c r="S50" i="15"/>
  <c r="R50" i="15"/>
  <c r="Q50" i="15"/>
  <c r="P50" i="15"/>
  <c r="T49" i="15"/>
  <c r="S49" i="15"/>
  <c r="R49" i="15"/>
  <c r="Q49" i="15"/>
  <c r="P49" i="15"/>
  <c r="T48" i="15"/>
  <c r="S48" i="15"/>
  <c r="R48" i="15"/>
  <c r="Q48" i="15"/>
  <c r="P48" i="15"/>
  <c r="T47" i="15"/>
  <c r="S47" i="15"/>
  <c r="R47" i="15"/>
  <c r="Q47" i="15"/>
  <c r="P47" i="15"/>
  <c r="T46" i="15"/>
  <c r="S46" i="15"/>
  <c r="R46" i="15"/>
  <c r="Q46" i="15"/>
  <c r="P46" i="15"/>
  <c r="T45" i="15"/>
  <c r="S45" i="15"/>
  <c r="R45" i="15"/>
  <c r="Q45" i="15"/>
  <c r="P45" i="15"/>
  <c r="T44" i="15"/>
  <c r="S44" i="15"/>
  <c r="R44" i="15"/>
  <c r="Q44" i="15"/>
  <c r="P44" i="15"/>
  <c r="T43" i="15"/>
  <c r="S43" i="15"/>
  <c r="R43" i="15"/>
  <c r="Q43" i="15"/>
  <c r="P43" i="15"/>
  <c r="T42" i="15"/>
  <c r="S42" i="15"/>
  <c r="R42" i="15"/>
  <c r="Q42" i="15"/>
  <c r="P42" i="15"/>
  <c r="T41" i="15"/>
  <c r="S41" i="15"/>
  <c r="R41" i="15"/>
  <c r="Q41" i="15"/>
  <c r="P41" i="15"/>
  <c r="T40" i="15"/>
  <c r="S40" i="15"/>
  <c r="R40" i="15"/>
  <c r="Q40" i="15"/>
  <c r="P40" i="15"/>
  <c r="T39" i="15"/>
  <c r="S39" i="15"/>
  <c r="R39" i="15"/>
  <c r="Q39" i="15"/>
  <c r="P39" i="15"/>
  <c r="T38" i="15"/>
  <c r="S38" i="15"/>
  <c r="R38" i="15"/>
  <c r="Q38" i="15"/>
  <c r="P38" i="15"/>
  <c r="T37" i="15"/>
  <c r="S37" i="15"/>
  <c r="R37" i="15"/>
  <c r="Q37" i="15"/>
  <c r="P37" i="15"/>
  <c r="T36" i="15"/>
  <c r="S36" i="15"/>
  <c r="R36" i="15"/>
  <c r="Q36" i="15"/>
  <c r="P36" i="15"/>
  <c r="T35" i="15"/>
  <c r="S35" i="15"/>
  <c r="R35" i="15"/>
  <c r="Q35" i="15"/>
  <c r="P35" i="15"/>
  <c r="T33" i="15"/>
  <c r="S33" i="15"/>
  <c r="R33" i="15"/>
  <c r="Q33" i="15"/>
  <c r="P33" i="15"/>
  <c r="T32" i="15"/>
  <c r="S32" i="15"/>
  <c r="R32" i="15"/>
  <c r="Q32" i="15"/>
  <c r="P32" i="15"/>
  <c r="T30" i="15"/>
  <c r="S30" i="15"/>
  <c r="R30" i="15"/>
  <c r="Q30" i="15"/>
  <c r="P30" i="15"/>
  <c r="T29" i="15"/>
  <c r="S29" i="15"/>
  <c r="R29" i="15"/>
  <c r="Q29" i="15"/>
  <c r="P29" i="15"/>
  <c r="T28" i="15"/>
  <c r="S28" i="15"/>
  <c r="R28" i="15"/>
  <c r="Q28" i="15"/>
  <c r="P28" i="15"/>
  <c r="T27" i="15"/>
  <c r="S27" i="15"/>
  <c r="R27" i="15"/>
  <c r="Q27" i="15"/>
  <c r="P27" i="15"/>
  <c r="T26" i="15"/>
  <c r="S26" i="15"/>
  <c r="R26" i="15"/>
  <c r="Q26" i="15"/>
  <c r="P26" i="15"/>
  <c r="T25" i="15"/>
  <c r="S25" i="15"/>
  <c r="R25" i="15"/>
  <c r="Q25" i="15"/>
  <c r="P25" i="15"/>
  <c r="T24" i="15"/>
  <c r="S24" i="15"/>
  <c r="R24" i="15"/>
  <c r="Q24" i="15"/>
  <c r="P24" i="15"/>
  <c r="T22" i="15"/>
  <c r="S22" i="15"/>
  <c r="R22" i="15"/>
  <c r="Q22" i="15"/>
  <c r="P22" i="15"/>
  <c r="T21" i="15"/>
  <c r="S21" i="15"/>
  <c r="R21" i="15"/>
  <c r="Q21" i="15"/>
  <c r="P21" i="15"/>
  <c r="T20" i="15"/>
  <c r="S20" i="15"/>
  <c r="R20" i="15"/>
  <c r="Q20" i="15"/>
  <c r="P20" i="15"/>
  <c r="T19" i="15"/>
  <c r="S19" i="15"/>
  <c r="R19" i="15"/>
  <c r="Q19" i="15"/>
  <c r="P19" i="15"/>
  <c r="T18" i="15"/>
  <c r="S18" i="15"/>
  <c r="R18" i="15"/>
  <c r="Q18" i="15"/>
  <c r="P18" i="15"/>
  <c r="T17" i="15"/>
  <c r="S17" i="15"/>
  <c r="R17" i="15"/>
  <c r="Q17" i="15"/>
  <c r="P17" i="15"/>
  <c r="T16" i="15"/>
  <c r="S16" i="15"/>
  <c r="R16" i="15"/>
  <c r="Q16" i="15"/>
  <c r="P16" i="15"/>
  <c r="T15" i="15"/>
  <c r="S15" i="15"/>
  <c r="R15" i="15"/>
  <c r="Q15" i="15"/>
  <c r="P15" i="15"/>
  <c r="T14" i="15"/>
  <c r="S14" i="15"/>
  <c r="R14" i="15"/>
  <c r="Q14" i="15"/>
  <c r="P14" i="15"/>
  <c r="T13" i="15"/>
  <c r="S13" i="15"/>
  <c r="R13" i="15"/>
  <c r="Q13" i="15"/>
  <c r="P13" i="15"/>
  <c r="T12" i="15"/>
  <c r="S12" i="15"/>
  <c r="R12" i="15"/>
  <c r="Q12" i="15"/>
  <c r="P12" i="15"/>
  <c r="T11" i="15"/>
  <c r="S11" i="15"/>
  <c r="R11" i="15"/>
  <c r="Q11" i="15"/>
  <c r="P11" i="15"/>
  <c r="T10" i="15"/>
  <c r="S10" i="15"/>
  <c r="R10" i="15"/>
  <c r="Q10" i="15"/>
  <c r="P10" i="15"/>
  <c r="T9" i="15"/>
  <c r="S9" i="15"/>
  <c r="R9" i="15"/>
  <c r="Q9" i="15"/>
  <c r="P9" i="15"/>
  <c r="T8" i="15"/>
  <c r="S8" i="15"/>
  <c r="R8" i="15"/>
  <c r="Q8" i="15"/>
  <c r="P8" i="15"/>
  <c r="T7" i="15"/>
  <c r="S7" i="15"/>
  <c r="R7" i="15"/>
  <c r="Q7" i="15"/>
  <c r="P7" i="15"/>
  <c r="E1" i="51" l="1"/>
  <c r="J1" i="93"/>
  <c r="F1" i="71"/>
  <c r="H1" i="70"/>
  <c r="P1" i="61"/>
  <c r="P1" i="66"/>
  <c r="F1" i="49"/>
  <c r="M1" i="48"/>
  <c r="J2" i="47"/>
  <c r="M2" i="58"/>
  <c r="P2" i="45"/>
  <c r="U2" i="100"/>
  <c r="H3" i="99"/>
  <c r="O1" i="98"/>
  <c r="G1" i="41"/>
  <c r="I1" i="40"/>
  <c r="N2" i="86"/>
  <c r="N1" i="83"/>
  <c r="L1" i="84"/>
  <c r="N1" i="43"/>
  <c r="N1" i="63"/>
  <c r="K1" i="39"/>
  <c r="Y1" i="95"/>
  <c r="I1" i="81"/>
  <c r="M1" i="8"/>
  <c r="J2" i="15"/>
  <c r="T2" i="15"/>
  <c r="F2" i="94"/>
  <c r="I2" i="11"/>
  <c r="I1" i="80"/>
  <c r="Q2" i="85"/>
  <c r="Q2" i="9"/>
  <c r="I2" i="105"/>
  <c r="M1" i="101"/>
  <c r="I1" i="73"/>
  <c r="N1" i="13"/>
  <c r="K1" i="74"/>
  <c r="E50" i="51" l="1"/>
  <c r="D50" i="51"/>
  <c r="E48" i="51"/>
  <c r="D48" i="51"/>
  <c r="E47" i="51"/>
  <c r="D47" i="51"/>
  <c r="E46" i="51"/>
  <c r="D46" i="51"/>
  <c r="E45" i="51"/>
  <c r="D45" i="51"/>
  <c r="E44" i="51"/>
  <c r="D44" i="51"/>
  <c r="E43" i="51"/>
  <c r="D43" i="51"/>
  <c r="E42" i="51"/>
  <c r="D42" i="51"/>
  <c r="E41" i="51"/>
  <c r="D41" i="51"/>
  <c r="E40" i="51"/>
  <c r="D40" i="51"/>
  <c r="E39" i="51"/>
  <c r="D39" i="51"/>
  <c r="E38" i="51"/>
  <c r="D38" i="51"/>
  <c r="E37" i="51"/>
  <c r="D37" i="51"/>
  <c r="E36" i="51"/>
  <c r="D36" i="51"/>
  <c r="E35" i="51"/>
  <c r="D35" i="51"/>
  <c r="E34" i="51"/>
  <c r="D34" i="51"/>
  <c r="E33" i="51"/>
  <c r="D33" i="51"/>
  <c r="E32" i="51"/>
  <c r="D32" i="51"/>
  <c r="E31" i="51"/>
  <c r="D31" i="51"/>
  <c r="E30" i="51"/>
  <c r="D30" i="51"/>
  <c r="E29" i="51"/>
  <c r="D29" i="51"/>
  <c r="E28" i="51"/>
  <c r="D28" i="51"/>
  <c r="E27" i="51"/>
  <c r="D27" i="51"/>
  <c r="E26" i="51"/>
  <c r="D26" i="51"/>
  <c r="E25" i="51"/>
  <c r="D25" i="51"/>
  <c r="E24" i="51"/>
  <c r="D24" i="51"/>
  <c r="E23" i="51"/>
  <c r="D23" i="51"/>
  <c r="E22" i="51"/>
  <c r="D22" i="51"/>
  <c r="E21" i="51"/>
  <c r="D21" i="51"/>
  <c r="E20" i="51"/>
  <c r="D20" i="51"/>
  <c r="E19" i="51"/>
  <c r="D19" i="51"/>
  <c r="E18" i="51"/>
  <c r="D18" i="51"/>
  <c r="E17" i="51"/>
  <c r="D17" i="51"/>
  <c r="E16" i="51"/>
  <c r="D16" i="51"/>
  <c r="E15" i="51"/>
  <c r="D15" i="51"/>
  <c r="E14" i="51"/>
  <c r="D14" i="51"/>
  <c r="E13" i="51"/>
  <c r="D13" i="51"/>
  <c r="E12" i="51"/>
  <c r="D12" i="51"/>
  <c r="E11" i="51"/>
  <c r="D11" i="51"/>
  <c r="E10" i="51"/>
  <c r="D10" i="51"/>
  <c r="E8" i="51"/>
  <c r="D8" i="51"/>
  <c r="E7" i="51"/>
  <c r="D7" i="51"/>
  <c r="E6" i="51"/>
  <c r="D6" i="51"/>
  <c r="A26" i="103" l="1"/>
  <c r="A1" i="103"/>
  <c r="A60" i="41" l="1"/>
  <c r="A2" i="41"/>
  <c r="A27" i="41"/>
  <c r="A2" i="40"/>
  <c r="A25" i="40"/>
  <c r="H25" i="63"/>
  <c r="A112" i="13" l="1"/>
  <c r="A93" i="75"/>
  <c r="L4" i="48" l="1"/>
  <c r="K4" i="48" l="1"/>
  <c r="J4" i="48" l="1"/>
  <c r="I4" i="48" l="1"/>
  <c r="H4" i="48" l="1"/>
  <c r="A14" i="102"/>
  <c r="A15" i="102"/>
  <c r="A21" i="102"/>
  <c r="A23" i="102"/>
  <c r="A36" i="102"/>
  <c r="A37" i="102"/>
  <c r="A38" i="102"/>
  <c r="A39" i="102"/>
  <c r="A44" i="102"/>
  <c r="A45" i="102"/>
  <c r="A46" i="102"/>
  <c r="A47" i="102"/>
  <c r="A51" i="102"/>
  <c r="A52" i="102"/>
  <c r="A53" i="102"/>
  <c r="A54" i="102"/>
  <c r="A58" i="102"/>
  <c r="A60" i="102"/>
  <c r="A2" i="83"/>
  <c r="A34" i="102" s="1"/>
  <c r="G4" i="48" l="1"/>
  <c r="A20" i="102"/>
  <c r="A19" i="102"/>
  <c r="A18" i="102"/>
  <c r="A17" i="102"/>
  <c r="A16" i="102"/>
  <c r="F4" i="48" l="1"/>
  <c r="A43" i="102"/>
  <c r="E4" i="48" l="1"/>
  <c r="D4" i="48" l="1"/>
  <c r="M5" i="98" l="1"/>
  <c r="L5" i="98" l="1"/>
  <c r="K5" i="98" l="1"/>
  <c r="J5" i="98" l="1"/>
  <c r="M4" i="86"/>
  <c r="I5" i="98" l="1"/>
  <c r="L4" i="86"/>
  <c r="A2" i="84"/>
  <c r="A33" i="102" s="1"/>
  <c r="A2" i="63"/>
  <c r="A31" i="102" s="1"/>
  <c r="A2" i="39"/>
  <c r="A27" i="102" s="1"/>
  <c r="A2" i="95"/>
  <c r="A26" i="102" s="1"/>
  <c r="A2" i="81"/>
  <c r="A25" i="102" s="1"/>
  <c r="A2" i="8"/>
  <c r="A24" i="102" s="1"/>
  <c r="H5" i="98" l="1"/>
  <c r="K4" i="86"/>
  <c r="A13" i="102"/>
  <c r="A12" i="102"/>
  <c r="G5" i="98" l="1"/>
  <c r="J4" i="86"/>
  <c r="M4" i="43"/>
  <c r="F5" i="98" l="1"/>
  <c r="M19" i="43"/>
  <c r="M21" i="43"/>
  <c r="M18" i="43"/>
  <c r="M15" i="43"/>
  <c r="M11" i="43"/>
  <c r="M7" i="43"/>
  <c r="M8" i="43"/>
  <c r="M17" i="43"/>
  <c r="M13" i="43"/>
  <c r="M9" i="43"/>
  <c r="M14" i="43"/>
  <c r="M16" i="43"/>
  <c r="M12" i="43"/>
  <c r="M10" i="43"/>
  <c r="I4" i="86"/>
  <c r="L4" i="43"/>
  <c r="E5" i="98" l="1"/>
  <c r="L19" i="43"/>
  <c r="L21" i="43"/>
  <c r="L18" i="43"/>
  <c r="L14" i="43"/>
  <c r="L10" i="43"/>
  <c r="L16" i="43"/>
  <c r="L17" i="43"/>
  <c r="L13" i="43"/>
  <c r="L9" i="43"/>
  <c r="L15" i="43"/>
  <c r="L11" i="43"/>
  <c r="L7" i="43"/>
  <c r="L12" i="43"/>
  <c r="L8" i="43"/>
  <c r="H4" i="86"/>
  <c r="K4" i="43"/>
  <c r="D5" i="98" l="1"/>
  <c r="K19" i="43"/>
  <c r="K21" i="43"/>
  <c r="K17" i="43"/>
  <c r="K13" i="43"/>
  <c r="K9" i="43"/>
  <c r="K10" i="43"/>
  <c r="K15" i="43"/>
  <c r="K16" i="43"/>
  <c r="K12" i="43"/>
  <c r="K8" i="43"/>
  <c r="K18" i="43"/>
  <c r="K14" i="43"/>
  <c r="K11" i="43"/>
  <c r="K7" i="43"/>
  <c r="G4" i="86"/>
  <c r="J4" i="43"/>
  <c r="C5" i="98" l="1"/>
  <c r="J19" i="43"/>
  <c r="J21" i="43"/>
  <c r="J16" i="43"/>
  <c r="J12" i="43"/>
  <c r="J8" i="43"/>
  <c r="J9" i="43"/>
  <c r="J18" i="43"/>
  <c r="J10" i="43"/>
  <c r="J15" i="43"/>
  <c r="J11" i="43"/>
  <c r="J17" i="43"/>
  <c r="J13" i="43"/>
  <c r="J14" i="43"/>
  <c r="J7" i="43"/>
  <c r="F4" i="86"/>
  <c r="I4" i="43"/>
  <c r="A56" i="98" l="1"/>
  <c r="A26" i="98"/>
  <c r="N5" i="98"/>
  <c r="I19" i="43"/>
  <c r="I21" i="43"/>
  <c r="I15" i="43"/>
  <c r="I11" i="43"/>
  <c r="I7" i="43"/>
  <c r="I12" i="43"/>
  <c r="I17" i="43"/>
  <c r="I18" i="43"/>
  <c r="I14" i="43"/>
  <c r="I10" i="43"/>
  <c r="I16" i="43"/>
  <c r="I8" i="43"/>
  <c r="I13" i="43"/>
  <c r="I9" i="43"/>
  <c r="E4" i="86"/>
  <c r="H4" i="43"/>
  <c r="H19" i="43" l="1"/>
  <c r="H21" i="43"/>
  <c r="H18" i="43"/>
  <c r="H14" i="43"/>
  <c r="H10" i="43"/>
  <c r="H11" i="43"/>
  <c r="H7" i="43"/>
  <c r="H16" i="43"/>
  <c r="H12" i="43"/>
  <c r="H17" i="43"/>
  <c r="H15" i="43"/>
  <c r="H8" i="43"/>
  <c r="H13" i="43"/>
  <c r="H9" i="43"/>
  <c r="D4" i="86"/>
  <c r="G4" i="43"/>
  <c r="G19" i="43" l="1"/>
  <c r="G21" i="43"/>
  <c r="G17" i="43"/>
  <c r="G13" i="43"/>
  <c r="G9" i="43"/>
  <c r="G10" i="43"/>
  <c r="G11" i="43"/>
  <c r="G12" i="43"/>
  <c r="G18" i="43"/>
  <c r="G14" i="43"/>
  <c r="G15" i="43"/>
  <c r="G7" i="43"/>
  <c r="G16" i="43"/>
  <c r="G8" i="43"/>
  <c r="C4" i="86"/>
  <c r="N4" i="86" s="1"/>
  <c r="F4" i="43"/>
  <c r="F19" i="43" l="1"/>
  <c r="F21" i="43"/>
  <c r="F16" i="43"/>
  <c r="F12" i="43"/>
  <c r="F8" i="43"/>
  <c r="F13" i="43"/>
  <c r="F11" i="43"/>
  <c r="F7" i="43"/>
  <c r="F17" i="43"/>
  <c r="F9" i="43"/>
  <c r="F18" i="43"/>
  <c r="F14" i="43"/>
  <c r="F10" i="43"/>
  <c r="F15" i="43"/>
  <c r="A25" i="86"/>
  <c r="A2" i="86"/>
  <c r="A35" i="102" s="1"/>
  <c r="E4" i="43"/>
  <c r="E19" i="43" l="1"/>
  <c r="E21" i="43"/>
  <c r="E15" i="43"/>
  <c r="E11" i="43"/>
  <c r="E7" i="43"/>
  <c r="E12" i="43"/>
  <c r="E8" i="43"/>
  <c r="E13" i="43"/>
  <c r="E9" i="43"/>
  <c r="E14" i="43"/>
  <c r="E16" i="43"/>
  <c r="E17" i="43"/>
  <c r="E18" i="43"/>
  <c r="E10" i="43"/>
  <c r="D4" i="43"/>
  <c r="D19" i="43" l="1"/>
  <c r="D21" i="43"/>
  <c r="D18" i="43"/>
  <c r="D14" i="43"/>
  <c r="D10" i="43"/>
  <c r="D15" i="43"/>
  <c r="D12" i="43"/>
  <c r="D8" i="43"/>
  <c r="D17" i="43"/>
  <c r="D13" i="43"/>
  <c r="D9" i="43"/>
  <c r="D11" i="43"/>
  <c r="D7" i="43"/>
  <c r="D16" i="43"/>
  <c r="C4" i="43"/>
  <c r="C19" i="43" l="1"/>
  <c r="C21" i="43"/>
  <c r="C17" i="43"/>
  <c r="C13" i="43"/>
  <c r="C9" i="43"/>
  <c r="C15" i="43"/>
  <c r="C7" i="43"/>
  <c r="C16" i="43"/>
  <c r="C8" i="43"/>
  <c r="C18" i="43"/>
  <c r="C14" i="43"/>
  <c r="C10" i="43"/>
  <c r="C11" i="43"/>
  <c r="C12" i="43"/>
  <c r="A2" i="43"/>
  <c r="A32" i="102" s="1"/>
  <c r="N4" i="43"/>
  <c r="A85" i="73" l="1"/>
  <c r="A58" i="73"/>
  <c r="A89" i="13"/>
  <c r="I72" i="15" l="1"/>
  <c r="J72" i="15"/>
  <c r="I73" i="15"/>
  <c r="J73" i="15"/>
  <c r="I74" i="15"/>
  <c r="J74" i="15"/>
  <c r="I75" i="15"/>
  <c r="J75" i="15"/>
  <c r="I76" i="15"/>
  <c r="J76" i="15"/>
  <c r="I77" i="15"/>
  <c r="J77" i="15"/>
  <c r="I78" i="15"/>
  <c r="J78" i="15"/>
  <c r="I79" i="15"/>
  <c r="J79" i="15"/>
  <c r="O79" i="15" s="1"/>
  <c r="I80" i="15"/>
  <c r="J80" i="15"/>
  <c r="I81" i="15"/>
  <c r="J81" i="15"/>
  <c r="I82" i="15"/>
  <c r="J82" i="15"/>
  <c r="I83" i="15"/>
  <c r="J83" i="15"/>
  <c r="H83" i="15"/>
  <c r="H82" i="15"/>
  <c r="H81" i="15"/>
  <c r="M81" i="15" s="1"/>
  <c r="H80" i="15"/>
  <c r="H79" i="15"/>
  <c r="H78" i="15"/>
  <c r="H77" i="15"/>
  <c r="H76" i="15"/>
  <c r="M76" i="15" s="1"/>
  <c r="H75" i="15"/>
  <c r="H74" i="15"/>
  <c r="H73" i="15"/>
  <c r="H72" i="15"/>
  <c r="G83" i="15"/>
  <c r="G82" i="15"/>
  <c r="G81" i="15"/>
  <c r="L81" i="15" s="1"/>
  <c r="G80" i="15"/>
  <c r="G79" i="15"/>
  <c r="G78" i="15"/>
  <c r="G77" i="15"/>
  <c r="G76" i="15"/>
  <c r="G75" i="15"/>
  <c r="G74" i="15"/>
  <c r="G73" i="15"/>
  <c r="G72" i="15"/>
  <c r="F83" i="15"/>
  <c r="F82" i="15"/>
  <c r="F81" i="15"/>
  <c r="F80" i="15"/>
  <c r="F79" i="15"/>
  <c r="F78" i="15"/>
  <c r="F77" i="15"/>
  <c r="F76" i="15"/>
  <c r="F75" i="15"/>
  <c r="F74" i="15"/>
  <c r="F73" i="15"/>
  <c r="F72" i="15"/>
  <c r="D81" i="15"/>
  <c r="C81" i="15"/>
  <c r="D72" i="15"/>
  <c r="D73" i="15"/>
  <c r="D74" i="15"/>
  <c r="D75" i="15"/>
  <c r="D76" i="15"/>
  <c r="D77" i="15"/>
  <c r="D78" i="15"/>
  <c r="D79" i="15"/>
  <c r="D80" i="15"/>
  <c r="D82" i="15"/>
  <c r="D83" i="15"/>
  <c r="C83" i="15"/>
  <c r="C82" i="15"/>
  <c r="C80" i="15"/>
  <c r="O80" i="15" s="1"/>
  <c r="C79" i="15"/>
  <c r="M79" i="15" s="1"/>
  <c r="C78" i="15"/>
  <c r="C77" i="15"/>
  <c r="C76" i="15"/>
  <c r="L76" i="15" s="1"/>
  <c r="C75" i="15"/>
  <c r="C74" i="15"/>
  <c r="C73" i="15"/>
  <c r="K73" i="15" s="1"/>
  <c r="C72" i="15"/>
  <c r="O72" i="15" s="1"/>
  <c r="O77" i="15" l="1"/>
  <c r="N83" i="15"/>
  <c r="K81" i="15"/>
  <c r="O75" i="15"/>
  <c r="N76" i="15"/>
  <c r="N79" i="15"/>
  <c r="N75" i="15"/>
  <c r="K75" i="15"/>
  <c r="K78" i="15"/>
  <c r="O78" i="15"/>
  <c r="O74" i="15"/>
  <c r="M72" i="15"/>
  <c r="M80" i="15"/>
  <c r="L78" i="15"/>
  <c r="N82" i="15"/>
  <c r="N74" i="15"/>
  <c r="N78" i="15"/>
  <c r="K72" i="15"/>
  <c r="N73" i="15"/>
  <c r="L75" i="15"/>
  <c r="O76" i="15"/>
  <c r="M78" i="15"/>
  <c r="K80" i="15"/>
  <c r="N81" i="15"/>
  <c r="L83" i="15"/>
  <c r="L73" i="15"/>
  <c r="O82" i="15"/>
  <c r="M73" i="15"/>
  <c r="K83" i="15"/>
  <c r="L72" i="15"/>
  <c r="O73" i="15"/>
  <c r="M75" i="15"/>
  <c r="K77" i="15"/>
  <c r="L80" i="15"/>
  <c r="O81" i="15"/>
  <c r="M83" i="15"/>
  <c r="K74" i="15"/>
  <c r="K82" i="15"/>
  <c r="N72" i="15"/>
  <c r="L74" i="15"/>
  <c r="M77" i="15"/>
  <c r="K79" i="15"/>
  <c r="N80" i="15"/>
  <c r="L82" i="15"/>
  <c r="O83" i="15"/>
  <c r="L77" i="15"/>
  <c r="M74" i="15"/>
  <c r="K76" i="15"/>
  <c r="N77" i="15"/>
  <c r="L79" i="15"/>
  <c r="M82" i="15"/>
  <c r="D85" i="15"/>
  <c r="J85" i="15"/>
  <c r="I85" i="15"/>
  <c r="C85" i="15"/>
  <c r="F85" i="15"/>
  <c r="G85" i="15"/>
  <c r="H85" i="15"/>
  <c r="M85" i="15" l="1"/>
  <c r="L85" i="15"/>
  <c r="K85" i="15"/>
  <c r="O85" i="15"/>
  <c r="N85" i="15"/>
  <c r="N21" i="43" l="1"/>
  <c r="N8" i="43"/>
  <c r="N9" i="43"/>
  <c r="N10" i="43"/>
  <c r="N11" i="43"/>
  <c r="N12" i="43"/>
  <c r="N13" i="43"/>
  <c r="N14" i="43"/>
  <c r="N15" i="43"/>
  <c r="N16" i="43"/>
  <c r="N17" i="43"/>
  <c r="N18" i="43"/>
  <c r="N7" i="43"/>
  <c r="E72" i="15" l="1"/>
  <c r="E73" i="15"/>
  <c r="E74" i="15"/>
  <c r="E75" i="15"/>
  <c r="E76" i="15"/>
  <c r="E77" i="15"/>
  <c r="E78" i="15"/>
  <c r="E79" i="15"/>
  <c r="E80" i="15"/>
  <c r="E81" i="15"/>
  <c r="E82" i="15"/>
  <c r="E83" i="15"/>
  <c r="E85" i="15"/>
  <c r="F86" i="70" l="1"/>
  <c r="E86" i="70"/>
  <c r="D86" i="70"/>
  <c r="C86" i="70"/>
  <c r="G86" i="70" l="1"/>
  <c r="H86" i="70"/>
</calcChain>
</file>

<file path=xl/sharedStrings.xml><?xml version="1.0" encoding="utf-8"?>
<sst xmlns="http://schemas.openxmlformats.org/spreadsheetml/2006/main" count="3513" uniqueCount="531">
  <si>
    <t>Kleinräumige Statistiken der Stadt Ingolstadt</t>
  </si>
  <si>
    <t>Nur Hauptwohnsitz</t>
  </si>
  <si>
    <t>Mitte</t>
  </si>
  <si>
    <t>Südost</t>
  </si>
  <si>
    <t>Etting</t>
  </si>
  <si>
    <t>Oberhaunstadt</t>
  </si>
  <si>
    <t>Nordwest</t>
  </si>
  <si>
    <t>Südwest</t>
  </si>
  <si>
    <t>Mailing</t>
  </si>
  <si>
    <t>Süd</t>
  </si>
  <si>
    <t>Nordost</t>
  </si>
  <si>
    <t>West</t>
  </si>
  <si>
    <t>Inhaltsverzeichnis</t>
  </si>
  <si>
    <t>Seite</t>
  </si>
  <si>
    <t>Alle Wohnsitze</t>
  </si>
  <si>
    <t>Unterbezirk/Stadtbezirk</t>
  </si>
  <si>
    <t>Insgesamt</t>
  </si>
  <si>
    <t>Deutsche</t>
  </si>
  <si>
    <t>Ausländer</t>
  </si>
  <si>
    <t>Friedr.hof.-Hollerst.</t>
  </si>
  <si>
    <t>Stadt Ingolstadt</t>
  </si>
  <si>
    <t>weiblich</t>
  </si>
  <si>
    <t>männlich</t>
  </si>
  <si>
    <t>Deutsche weiblich</t>
  </si>
  <si>
    <t>Deutsche männlich</t>
  </si>
  <si>
    <t>ledig</t>
  </si>
  <si>
    <t>röm.-kath.</t>
  </si>
  <si>
    <t>Unterbezirk</t>
  </si>
  <si>
    <t>Summe</t>
  </si>
  <si>
    <t>Summe gesamt</t>
  </si>
  <si>
    <t>Gebäude mit Wohnraum</t>
  </si>
  <si>
    <t>Wohn-gebäude</t>
  </si>
  <si>
    <t>Räume</t>
  </si>
  <si>
    <t>Räume je Wohnung</t>
  </si>
  <si>
    <t>Wohnfläche je Wohnung</t>
  </si>
  <si>
    <t>Räume je Einw.</t>
  </si>
  <si>
    <t>Wohnfläche je Einw.</t>
  </si>
  <si>
    <t>Brückenkopf</t>
  </si>
  <si>
    <t>Altstadt NW</t>
  </si>
  <si>
    <t>Altstadt SO</t>
  </si>
  <si>
    <t>Altstadt SW</t>
  </si>
  <si>
    <t>Probierlweg</t>
  </si>
  <si>
    <t>Im Freihöfl</t>
  </si>
  <si>
    <t>Gabelsbergerstraße</t>
  </si>
  <si>
    <t>Nordbahnhof</t>
  </si>
  <si>
    <t>Herschelstraße</t>
  </si>
  <si>
    <t>Piusviertel</t>
  </si>
  <si>
    <t>Schlachthofviertel</t>
  </si>
  <si>
    <t>Josephsviertel</t>
  </si>
  <si>
    <t>Am Wasserwerk</t>
  </si>
  <si>
    <t>Konradviertel</t>
  </si>
  <si>
    <t>Ringsee</t>
  </si>
  <si>
    <t>Kothau</t>
  </si>
  <si>
    <t>Augustinviertel</t>
  </si>
  <si>
    <t>Monikaviertel</t>
  </si>
  <si>
    <t>Gewerbegebiet SO</t>
  </si>
  <si>
    <t>Niederfeld</t>
  </si>
  <si>
    <t>Rothenturm</t>
  </si>
  <si>
    <t>Am Auwaldsee</t>
  </si>
  <si>
    <t>Am Südfriedhof</t>
  </si>
  <si>
    <t>Hundszell</t>
  </si>
  <si>
    <t>Antonviertel</t>
  </si>
  <si>
    <t>Bahnhofsviertel</t>
  </si>
  <si>
    <t>Unsernherrn</t>
  </si>
  <si>
    <t>Gerolfing Süd</t>
  </si>
  <si>
    <t>Irgertsheim</t>
  </si>
  <si>
    <t>Pettenhofen</t>
  </si>
  <si>
    <t>Mühlhausen</t>
  </si>
  <si>
    <t>Dünzlau</t>
  </si>
  <si>
    <t>Gerolfing Nord</t>
  </si>
  <si>
    <t>Etting Ost</t>
  </si>
  <si>
    <t>Etting West</t>
  </si>
  <si>
    <t>Unterhaunstadt</t>
  </si>
  <si>
    <t>Müllerbadsiedlung</t>
  </si>
  <si>
    <t>Feldkirchen</t>
  </si>
  <si>
    <t>Mailing (Fort Wrede)</t>
  </si>
  <si>
    <t>Mailing Nord</t>
  </si>
  <si>
    <t>Mailing Süd</t>
  </si>
  <si>
    <t>Zuchering Süd</t>
  </si>
  <si>
    <t>Winden</t>
  </si>
  <si>
    <t>Hagau</t>
  </si>
  <si>
    <t>Oberbrunnenreuth</t>
  </si>
  <si>
    <t>Spitalhof</t>
  </si>
  <si>
    <t>Unterbrunnenreuth</t>
  </si>
  <si>
    <t>Zuchering Nord</t>
  </si>
  <si>
    <t>Hollerstauden</t>
  </si>
  <si>
    <t>Friedrichshofen</t>
  </si>
  <si>
    <t>Gaimersheimer Heide</t>
  </si>
  <si>
    <t>Definitionen:</t>
  </si>
  <si>
    <t>Räume: ab 6 m², einschließlich Küchen</t>
  </si>
  <si>
    <t>Altstadt NO</t>
  </si>
  <si>
    <t>Schubert&amp;Salzer</t>
  </si>
  <si>
    <t>Stangletten</t>
  </si>
  <si>
    <t>Friedrichshofen-Hollerst.</t>
  </si>
  <si>
    <t>Männer</t>
  </si>
  <si>
    <t>Frauen</t>
  </si>
  <si>
    <t>Aus-länder</t>
  </si>
  <si>
    <t>unter 25 Jahre</t>
  </si>
  <si>
    <t>55 Jahre und älter</t>
  </si>
  <si>
    <t>Gerolfinger Straße</t>
  </si>
  <si>
    <t>UBZ/SBZ</t>
  </si>
  <si>
    <t>Unterbezirk/ Stadtbezirk</t>
  </si>
  <si>
    <t>den amtlichen Zahlen des Bay. Landesamtes für Statistik und Datenverarbeitung differieren.</t>
  </si>
  <si>
    <t>Zeichenerklärung</t>
  </si>
  <si>
    <t xml:space="preserve"> nach Stadtbezirken und Unterbezirken</t>
  </si>
  <si>
    <t>Friedrichshofen-Hollerstauden</t>
  </si>
  <si>
    <t>UBZ/ SBZ</t>
  </si>
  <si>
    <t>Sonstige Wohneinheiten: Wohneinheiten, die nicht als Wohnung anzusehen sind, z.B. in Altersheimen oder Anstalten</t>
  </si>
  <si>
    <t>Negative Zahlen bedeuten Verlust von Wohnraum durch Umbau/Umnutzung</t>
  </si>
  <si>
    <t>Türkei</t>
  </si>
  <si>
    <t>Afrika</t>
  </si>
  <si>
    <t>Gesamt</t>
  </si>
  <si>
    <t>75-85</t>
  </si>
  <si>
    <t>Friedrichsh.-Hollerst.</t>
  </si>
  <si>
    <t>Familienstand</t>
  </si>
  <si>
    <t>Religion/Konfession</t>
  </si>
  <si>
    <t>evangelisch</t>
  </si>
  <si>
    <t>sonstige</t>
  </si>
  <si>
    <t>E-Mail: statistik@ingolstadt.de</t>
  </si>
  <si>
    <t>Amtlich benannte Ortsteile der Stadt Ingolstadt</t>
  </si>
  <si>
    <t>Amtlich benannter Gemeindeteil</t>
  </si>
  <si>
    <t>Schlüssel</t>
  </si>
  <si>
    <t>Topografische Angabe</t>
  </si>
  <si>
    <t>Ingolstadt</t>
  </si>
  <si>
    <t>Hauptort</t>
  </si>
  <si>
    <t>Kirchdorf</t>
  </si>
  <si>
    <t>Dünzlauermühle</t>
  </si>
  <si>
    <t>Einöde</t>
  </si>
  <si>
    <t>Einbogen</t>
  </si>
  <si>
    <t>Pfarrdorf</t>
  </si>
  <si>
    <t>Stadtteil</t>
  </si>
  <si>
    <t>Gerolfing</t>
  </si>
  <si>
    <t>Haunwöhr</t>
  </si>
  <si>
    <t>Hennenbühl</t>
  </si>
  <si>
    <t>Herrenschwaige</t>
  </si>
  <si>
    <t>Knoglersfreude</t>
  </si>
  <si>
    <t>Moosmühle</t>
  </si>
  <si>
    <t>Dorf</t>
  </si>
  <si>
    <t>Ochsenmühle</t>
  </si>
  <si>
    <t>Samhof</t>
  </si>
  <si>
    <t>Samholz</t>
  </si>
  <si>
    <t>Weiler</t>
  </si>
  <si>
    <t>Schaumühle</t>
  </si>
  <si>
    <t>Schmalzbuckel</t>
  </si>
  <si>
    <t>Schmidtmühle</t>
  </si>
  <si>
    <t>Seehof</t>
  </si>
  <si>
    <t>Sonnenbrücke</t>
  </si>
  <si>
    <t>Spitzlmühle</t>
  </si>
  <si>
    <t>Stockermühle</t>
  </si>
  <si>
    <t>Zuchering</t>
  </si>
  <si>
    <t>davon</t>
  </si>
  <si>
    <t>mit 1 Person</t>
  </si>
  <si>
    <t>Krad</t>
  </si>
  <si>
    <t>PKW
privat</t>
  </si>
  <si>
    <t>Pkw
gesamt</t>
  </si>
  <si>
    <t>An-
hänger</t>
  </si>
  <si>
    <t>Kfz
gesamt</t>
  </si>
  <si>
    <t>Nordwest *</t>
  </si>
  <si>
    <t>* Inklusive der von der Fa. Audi AG zugelassenen PKW</t>
  </si>
  <si>
    <t xml:space="preserve">  Aufgrund der hohen Zahl von Leasing-PKW der Fa. Audi AG, die dem Unterbezirk 25/Stadtbezirk II zugeordnet sind,</t>
  </si>
  <si>
    <t>ohne Zuordnung</t>
  </si>
  <si>
    <t xml:space="preserve">  sind die Zahlen in diesen Bezirken überhöht. In anderen Bezirken können sie aus demselben Grund etwas niedriger sein.</t>
  </si>
  <si>
    <t>PKW gewerb-lich</t>
  </si>
  <si>
    <t>Fr.hof.-Hollerst.</t>
  </si>
  <si>
    <t>Richard-Strauss-Straße</t>
  </si>
  <si>
    <t>Münchener Straße</t>
  </si>
  <si>
    <t>Herz-Jesu-Viertel</t>
  </si>
  <si>
    <t>Münchner Straße</t>
  </si>
  <si>
    <t>Insgesamt (HW + NW)</t>
  </si>
  <si>
    <t xml:space="preserve">Deutsche </t>
  </si>
  <si>
    <t>Unterbezirk/</t>
  </si>
  <si>
    <t>Einwohner</t>
  </si>
  <si>
    <t>Stadtbezirk</t>
  </si>
  <si>
    <t>gesamt</t>
  </si>
  <si>
    <t>Deutsche ohne Migrations-hintergrund</t>
  </si>
  <si>
    <t>Friedrichshof.-Hollerst.</t>
  </si>
  <si>
    <t>alleiner-ziehend</t>
  </si>
  <si>
    <t>insgesamt</t>
  </si>
  <si>
    <t xml:space="preserve">Bedarfsgemeinschaften    </t>
  </si>
  <si>
    <t>Heindlmühle</t>
  </si>
  <si>
    <t>AUDI-Bezirk</t>
  </si>
  <si>
    <t>Gewerbegebiet Nord</t>
  </si>
  <si>
    <t>Paar, keine weitere Person, jüngerer Partner unter 30 Jahre alt (Phase der Gründung)</t>
  </si>
  <si>
    <t>Paar, keine weitere Person, jüngerer Partner unter 30 bis unter 60 Jahre alt (Phase der Expansion)</t>
  </si>
  <si>
    <t>Paar, keine weitere Person, jüngerer Partner 60 Jahre alt oder älter</t>
  </si>
  <si>
    <t>Paar mit Kindern, jüngstes Kind unter 6 Jahre alt (Phase der Expansion)</t>
  </si>
  <si>
    <t>Paar mit Kindern, jüngstes Kind 6 bis unter 18 Jahre alt (Phase der Konsolidierung)</t>
  </si>
  <si>
    <t>Paar mit Nachkommen im Alter 18 bis unter 30 Jahren ohne eigene Partner (Phase der Schrumpfung)</t>
  </si>
  <si>
    <t>Bezugsperson ohne Partner, mindestens ein Kind, mindestens eine Person einer älteren Generation (Alleinerziehende)</t>
  </si>
  <si>
    <t>Haushalte gesamt</t>
  </si>
  <si>
    <t>Nutzfahr-zeuge</t>
  </si>
  <si>
    <t>Haupt-wohn-sitz (HW)</t>
  </si>
  <si>
    <t>Neben-wohn-sitz (NW)</t>
  </si>
  <si>
    <t>Asien</t>
  </si>
  <si>
    <t>Ehepaar, mindestens ein Kind, keine weitere Person</t>
  </si>
  <si>
    <t>Ehepaar, mindestens ein Kind, mindestens eine weitere Person</t>
  </si>
  <si>
    <t>Friedrichshofen- Hollerst.</t>
  </si>
  <si>
    <t>1 Kind</t>
  </si>
  <si>
    <t>2 Kindern</t>
  </si>
  <si>
    <t>Hauptwohnsitz, jeweils 31.12.</t>
  </si>
  <si>
    <t>UBZ/
SBZ</t>
  </si>
  <si>
    <t>nur Hauptwohnsitz</t>
  </si>
  <si>
    <t>UBZ/</t>
  </si>
  <si>
    <t>SBZ</t>
  </si>
  <si>
    <t>(1) EU 2004: Estland, Lettland, Litauen, Polen, Tschechien, Slowakei, Ungarn, Slowenien</t>
  </si>
  <si>
    <t>(2) ehem. SU, GUS: Russland, Ukraine, Weißrussland, Moldawien</t>
  </si>
  <si>
    <t>(6) ehem. SU (asiatisch): Armenien, Aserbaidschan, Georgien, Kasachstan, Kirgistan, Tadschikistan, Turkmenistan, Usbekistan</t>
  </si>
  <si>
    <t>nach 
SGB II</t>
  </si>
  <si>
    <t xml:space="preserve">nach 
SGB III </t>
  </si>
  <si>
    <t>Zahl der Haushalte mit ….. Personen im Haushalt</t>
  </si>
  <si>
    <t>Haushalte mit …..  Kindern</t>
  </si>
  <si>
    <t>Bevölkerung, Arbeit, Soziales, Wohnungen, Haushalte</t>
  </si>
  <si>
    <t>Internet: www.ingolstadt.de/statistik</t>
  </si>
  <si>
    <t>Fax: 0841- 305-1246</t>
  </si>
  <si>
    <t>Einwohner mit Migrations-hintergrund gesamt</t>
  </si>
  <si>
    <t>Wohnungen</t>
  </si>
  <si>
    <t>Personen je Bedarfs-gemein-schaft</t>
  </si>
  <si>
    <t xml:space="preserve">        Statistik   und   Stadtforschung</t>
  </si>
  <si>
    <t>Stadt Ingolstadt; Statistik und Stadtforschung</t>
  </si>
  <si>
    <t>Quelle: Melderegister</t>
  </si>
  <si>
    <t>Berechnungen/Darstellung:Stadt Ingolstadt, Statistik und Stadtforschung</t>
  </si>
  <si>
    <t xml:space="preserve">Gesamt </t>
  </si>
  <si>
    <t>Wohnstatus</t>
  </si>
  <si>
    <t>%</t>
  </si>
  <si>
    <t>Anzahl</t>
  </si>
  <si>
    <t>Geschlecht und Staatsangehörigkeit</t>
  </si>
  <si>
    <t>Ausländer männlich</t>
  </si>
  <si>
    <t>Ausländer weiblich</t>
  </si>
  <si>
    <t>insge-samt</t>
  </si>
  <si>
    <t xml:space="preserve">Anteil Auslän-der </t>
  </si>
  <si>
    <t xml:space="preserve">Unterbezirk/  </t>
  </si>
  <si>
    <t>Schubert &amp;Salzer</t>
  </si>
  <si>
    <t xml:space="preserve">Altersgruppen (davon im Alter von … bis unter … Jahren) </t>
  </si>
  <si>
    <t xml:space="preserve">Anzahl </t>
  </si>
  <si>
    <t>Berechnungen/Darstellung: Stadt Ingolstadt; Statistik und Stadtforschung</t>
  </si>
  <si>
    <t xml:space="preserve">Alter
</t>
  </si>
  <si>
    <t>(Jahre)</t>
  </si>
  <si>
    <t>Darstellung: Stadt Ingolstadt; Statistik und Stadtforschung</t>
  </si>
  <si>
    <t>ha</t>
  </si>
  <si>
    <t>Einwohner/km²</t>
  </si>
  <si>
    <t>Besiedlungs-dichte</t>
  </si>
  <si>
    <t>Quelle: Melderegister; Stadtvermessungsamt</t>
  </si>
  <si>
    <t>Berechnungen/Darstellung: Stadt Ingolstadt, Statistik und Stadtforschung</t>
  </si>
  <si>
    <t>Einwohner ohne Migrations-hintergrund</t>
  </si>
  <si>
    <t>Amerika</t>
  </si>
  <si>
    <t>Ausland</t>
  </si>
  <si>
    <t>Hauptwohnsitze</t>
  </si>
  <si>
    <t>Stadt</t>
  </si>
  <si>
    <t>Berechnungen/Darstellung:Stadt Ingolstadt; Statistik und Stadtforschung</t>
  </si>
  <si>
    <t>Anzahl Personen</t>
  </si>
  <si>
    <t>Berechnungen/Darstellung: Stadt Ingolstadt,Statistik und Stadtforschung</t>
  </si>
  <si>
    <t>Haushaltstyp - Familientyp</t>
  </si>
  <si>
    <t>Haushaltstyp - Entwicklungstypen</t>
  </si>
  <si>
    <t xml:space="preserve">Haushaltstyp - Zahl der Personen </t>
  </si>
  <si>
    <t>Haushaltstyp - Zahl der Kinder</t>
  </si>
  <si>
    <t>Quelle: Kraftfahrtbundesamt</t>
  </si>
  <si>
    <t>Bearbeitung/Darstellung: Stadt Ingolstadt, Statistik und Stadtforschung</t>
  </si>
  <si>
    <t>Bevölkerung</t>
  </si>
  <si>
    <t>Wohngebäude und Wohnungen</t>
  </si>
  <si>
    <t>Kraftfahrzeuge</t>
  </si>
  <si>
    <t xml:space="preserve">Karten </t>
  </si>
  <si>
    <t>Haushalte</t>
  </si>
  <si>
    <t>Arbeit und Soziales</t>
  </si>
  <si>
    <t>Stadtbezirke (SBZ) und Unterbezirke (UBZ) der Stadt Ingolstadt</t>
  </si>
  <si>
    <t>Übersichtskarte über die Stadtbezirke (SBZ) und Unterbezirke (UBZ)</t>
  </si>
  <si>
    <t>Karten der Stadtbezirke</t>
  </si>
  <si>
    <t>Herausgeber</t>
  </si>
  <si>
    <t>Statistik und Stadtforschung</t>
  </si>
  <si>
    <t>Fax 0841-305-1246</t>
  </si>
  <si>
    <t>e-mail: statistik@ingolstadt.de</t>
  </si>
  <si>
    <t>Schutzhinweis</t>
  </si>
  <si>
    <t>Auskünfte</t>
  </si>
  <si>
    <t>Nutzerhinweis</t>
  </si>
  <si>
    <t>Tel. 0841-305-1240 bis -1244</t>
  </si>
  <si>
    <t>Bei der Gliederung der Bevölkerung  nach dem Familienstand, der Religion oder dem Alter</t>
  </si>
  <si>
    <t>ergibt die Summe  der Spalten nicht immer die gesamte Bevölkerung. Der Grund dafür liegt</t>
  </si>
  <si>
    <t>darin, dass manche Personen im Melderegister hinsichtlich Alter, Familienstand etc. nicht</t>
  </si>
  <si>
    <t>zuzuordnen waren.</t>
  </si>
  <si>
    <t>Alle Rechte vorbehalten. Es ist insbesondere nicht gestattet, ohne ausdrückliche Genehmigung</t>
  </si>
  <si>
    <t>des Herausgebers diese Veröffentlichung oder Teile daraus für gewerbliche Zwecke zu über-</t>
  </si>
  <si>
    <t>nehmen, zu übersetzen, zu vervielfältigen oder in elektronische Systeme einzuspeichern.</t>
  </si>
  <si>
    <t>Nachdruck (auch auszugsweise) ist nur mit Quellenangabe gestattet.</t>
  </si>
  <si>
    <t>Die Stadtbezirke 01 bis 12 sind in Unterbezirke unterteilt. Wenn die letzte Ziffer des Unterbezirks</t>
  </si>
  <si>
    <t>weggestrichen wird, erhält man den Stadtbezirk. Der Unterbezirk 51 gehört z.B. zum Stadtbezirk 5.</t>
  </si>
  <si>
    <t>Quellen</t>
  </si>
  <si>
    <t>Kraftfahrtbundesamt</t>
  </si>
  <si>
    <t>0 = mehr als nichts, aber weniger als die Hälfte der kleinsten in der Tabelle nachgewiesenen Einheit</t>
  </si>
  <si>
    <t>- = nichts vorhanden</t>
  </si>
  <si>
    <t>Die erhobenen Daten unterliegen grundsätzlich der Geheimhaltung nach § 16 des</t>
  </si>
  <si>
    <t>Bundesstatistikgesetzes (BStatG). Eine Darstellung oder Weitergabe von Daten, mit deren</t>
  </si>
  <si>
    <t>Hilfe auf einen konkreten Einzelfall geschlossen werden könnte, ist aus Gründen des</t>
  </si>
  <si>
    <t>Datenschutzes nicht erlaubt. Aus diesem Grund werden bei den dargestellten Tabellen und</t>
  </si>
  <si>
    <t>zusammengefasst.</t>
  </si>
  <si>
    <t>m²</t>
  </si>
  <si>
    <t xml:space="preserve">Wohnfläche </t>
  </si>
  <si>
    <t>Durchschnittl. HH-Größe</t>
  </si>
  <si>
    <t>Die Zahlen sind als Kommunalstatistik zu verstehen. Sie wurden aufgrund der Angaben des Bauordnungsamtes und des Bürgeramtes zusammengestellt und können gegenüber</t>
  </si>
  <si>
    <t>Wohnungen  je Gebäude mit Wohnraum</t>
  </si>
  <si>
    <t xml:space="preserve">Quelle: Bauordnungsamt </t>
  </si>
  <si>
    <t>Quelle: Bauordnungsamt, Bürgeramt</t>
  </si>
  <si>
    <t xml:space="preserve">Wohn-fläche </t>
  </si>
  <si>
    <t xml:space="preserve"> Berechnungen/Darstellung: Stadt Ingolstadt, Statistik und Stadtforschung</t>
  </si>
  <si>
    <t>Quelle: Bauordnungsamt</t>
  </si>
  <si>
    <t>Wohngebäude</t>
  </si>
  <si>
    <t>Quelle: Bundesagentur für Arbeit</t>
  </si>
  <si>
    <t>ins-gesamt</t>
  </si>
  <si>
    <t>arbeits-los</t>
  </si>
  <si>
    <t>mit Leistun-gen zum Lebens-unterhalt</t>
  </si>
  <si>
    <t xml:space="preserve">Stadt </t>
  </si>
  <si>
    <t>Bürgeramt (Melderegister), Amt für Soziales; Bauordnungsamt, Bundesagentur für Arbeit,</t>
  </si>
  <si>
    <t>Kleinräumiges Gliederungssystem: Statistik und Stadtforschung der Stadt Ingolstadt</t>
  </si>
  <si>
    <t xml:space="preserve">Aufbereitung, Berechnung und Darstellung der Daten: Statistik und Stadtforschung der Stadt </t>
  </si>
  <si>
    <t>Bearbeitung/Darstellung: Stadt Ingolstadt; Statistik und Stadtforschung</t>
  </si>
  <si>
    <t>unter 18-Jährige</t>
  </si>
  <si>
    <t>Berechnungen/Darstellung: Statistik und Stadtforschung</t>
  </si>
  <si>
    <t>s. Spalte 1</t>
  </si>
  <si>
    <t>Personen gesamt</t>
  </si>
  <si>
    <t>nicht erwerbs-fähige Hilfe-bedürf-tige insge-samt</t>
  </si>
  <si>
    <t>Sozial-versich-erungs-pfl. Beschäf-tigte</t>
  </si>
  <si>
    <t>Richard-Strauss-Str.</t>
  </si>
  <si>
    <t>Wohn-ungen je Geb. mit Wohnr.</t>
  </si>
  <si>
    <t>Wohn-gebäu-de</t>
  </si>
  <si>
    <t>Wohn-fläche je Wohnung</t>
  </si>
  <si>
    <t xml:space="preserve">     Finnland, Schweden</t>
  </si>
  <si>
    <t>Perso-</t>
  </si>
  <si>
    <t xml:space="preserve">nen </t>
  </si>
  <si>
    <t>gegenüber den amtlichen Zahlen des Bay. Landesamtes für Statistik und Datenverarbeitung differieren.</t>
  </si>
  <si>
    <t xml:space="preserve">Die Zahlen sind als Kommunalstatistik zu verstehen. Sie wurden aufgrund der Angaben des Bauordnungsamtes zusammengestellt und können </t>
  </si>
  <si>
    <t>Wohnungen pro 100 Einw.</t>
  </si>
  <si>
    <t>Diagrammen Zahlenwerte, die kleiner als 5 sind, und Daten, aus denen sich rechnerisch</t>
  </si>
  <si>
    <t>diese Zahlen kleiner als 5 ermitteln lassen, nicht angegeben, oder zu größeren Gruppen</t>
  </si>
  <si>
    <t>verh.</t>
  </si>
  <si>
    <t>verw.</t>
  </si>
  <si>
    <t>gesch.</t>
  </si>
  <si>
    <t>sonst.</t>
  </si>
  <si>
    <t>Darstellung:Stadt Ingolstadt, Statistik und Stadtforschung</t>
  </si>
  <si>
    <t>85049 Ingolstadt</t>
  </si>
  <si>
    <t>mit 5 und mehr</t>
  </si>
  <si>
    <t>über 65-Jährige</t>
  </si>
  <si>
    <t>mit drei und mehr Kindern</t>
  </si>
  <si>
    <t>. = Zahlenwert unbekannt oder aus datenschutzrechtlichen Gründen geheimzuhalten</t>
  </si>
  <si>
    <t>Hauptamt - Statistik und Stadtforschung</t>
  </si>
  <si>
    <t>Hauptamt</t>
  </si>
  <si>
    <t>(3) ehem. Jugoslawien: Bosnien-Herzegowina, Serbien, Montenegro, Kosovo, Mazedonien; Albanien; nicht: Slowenien u. Kroatien</t>
  </si>
  <si>
    <t>Deutsche mit Migrations-hintergrund</t>
  </si>
  <si>
    <t>6 (2+5)</t>
  </si>
  <si>
    <t>7  (4/1)</t>
  </si>
  <si>
    <t>8 (6/1)</t>
  </si>
  <si>
    <t xml:space="preserve"> m²</t>
  </si>
  <si>
    <t xml:space="preserve"> </t>
  </si>
  <si>
    <t>Nicht-wohn-gebäude</t>
  </si>
  <si>
    <t>Woh-nungen
ins-gesamt</t>
  </si>
  <si>
    <t>Gewerbepark Nordost</t>
  </si>
  <si>
    <t>Raffineriebezirk</t>
  </si>
  <si>
    <t>00-03</t>
  </si>
  <si>
    <t>03-06</t>
  </si>
  <si>
    <t>06-10</t>
  </si>
  <si>
    <t>10-15</t>
  </si>
  <si>
    <t>15-18</t>
  </si>
  <si>
    <t>18-25</t>
  </si>
  <si>
    <t>25-30</t>
  </si>
  <si>
    <t>30-45</t>
  </si>
  <si>
    <t>45-60</t>
  </si>
  <si>
    <t>60-65</t>
  </si>
  <si>
    <t>65-75</t>
  </si>
  <si>
    <t>ab 85</t>
  </si>
  <si>
    <t>Quelle: Bayer. Landesamt für Statistik, Melderegister</t>
  </si>
  <si>
    <t xml:space="preserve">Entwicklung des Wohnungsbestandes seit dem Zensus 2011 jeweils am 31.12.  </t>
  </si>
  <si>
    <t xml:space="preserve">Quelle: Bauordnungsamt, Melderegister                              </t>
  </si>
  <si>
    <t>Italien, Vatikan, San Marino, Malta</t>
  </si>
  <si>
    <t>Südeuropa</t>
  </si>
  <si>
    <t>Osteuropa</t>
  </si>
  <si>
    <t>Nord- und Westeuropa</t>
  </si>
  <si>
    <t>Pazifik-raum</t>
  </si>
  <si>
    <t>Grie-chen-land; Zypern</t>
  </si>
  <si>
    <t>EU</t>
  </si>
  <si>
    <t>Teil der ehem. SU, GUS</t>
  </si>
  <si>
    <t>Restl. ehem. Jugos., Alba-nien</t>
  </si>
  <si>
    <t>Nicht-EU</t>
  </si>
  <si>
    <t>Nord- afrika</t>
  </si>
  <si>
    <t>Zentral-asien/ frühere GUS-Staaten</t>
  </si>
  <si>
    <t>Vorder- und West-asien</t>
  </si>
  <si>
    <t>Süd-asien</t>
  </si>
  <si>
    <t>Ost-asien</t>
  </si>
  <si>
    <t>Südost-asien</t>
  </si>
  <si>
    <t>Nord- amerika</t>
  </si>
  <si>
    <t>Bei-tritts-länder 2004</t>
  </si>
  <si>
    <t>Spa-nien,
Portu-gal, 
Andorra</t>
  </si>
  <si>
    <t>Bei-tritts-länder
2007</t>
  </si>
  <si>
    <t>Deutsch-land</t>
  </si>
  <si>
    <t>Mittel- u. Süd-afrika</t>
  </si>
  <si>
    <t>Mittel- u. Süd-amerika</t>
  </si>
  <si>
    <t>erwerbsfähige Leistungsberechtigte</t>
  </si>
  <si>
    <t>Nur Hauptwohnsitze</t>
  </si>
  <si>
    <t>unter 25 Jahren</t>
  </si>
  <si>
    <t>über 55</t>
  </si>
  <si>
    <t>*</t>
  </si>
  <si>
    <t>mit Leistun-gen für Unter-kunft</t>
  </si>
  <si>
    <t>Männlich</t>
  </si>
  <si>
    <t>Weiblich</t>
  </si>
  <si>
    <t>unter 25</t>
  </si>
  <si>
    <t>mit 2 Personen</t>
  </si>
  <si>
    <t>mit 3 und mehr Personen</t>
  </si>
  <si>
    <t>Ohne Zuordnung</t>
  </si>
  <si>
    <t xml:space="preserve">Anteil der sozialvers.pfl. Beschäftigten am Wohnort an den Einw. im Alter zw. 18 und 65 Jahren </t>
  </si>
  <si>
    <t>Entwicklung der sozialversicherungspflichtig Beschäftigten am Wohnort jeweils zum 30.06.</t>
  </si>
  <si>
    <t>absolut</t>
  </si>
  <si>
    <t>Friedrichsh.- Hollerst.</t>
  </si>
  <si>
    <t>* Wert nicht sinnvoll</t>
  </si>
  <si>
    <t xml:space="preserve">UBZ/ </t>
  </si>
  <si>
    <t>Altstadt Nordwest</t>
  </si>
  <si>
    <t>Altstadt Nordost</t>
  </si>
  <si>
    <t>Altstadt Südost</t>
  </si>
  <si>
    <t>Altstadt Südwest</t>
  </si>
  <si>
    <t>Gewerbegebiet Südost</t>
  </si>
  <si>
    <t xml:space="preserve">Zuchering Nord </t>
  </si>
  <si>
    <t>sonstige und ungeklärt</t>
  </si>
  <si>
    <t>Hallstraße 4</t>
  </si>
  <si>
    <t>Tel.: 0841-305-1240 bis -1244</t>
  </si>
  <si>
    <t>Anteil der Sport, Freizeit- u. Erholungsflä-che in %</t>
  </si>
  <si>
    <t>Anteil der Verkehrs-fläche in %</t>
  </si>
  <si>
    <t>Anteil der Vegetations-fläche in %</t>
  </si>
  <si>
    <t>Fläche gesamt</t>
  </si>
  <si>
    <t>Siedlungs-fläche gesamt</t>
  </si>
  <si>
    <t>Raffinerie</t>
  </si>
  <si>
    <t>m²/Einw.</t>
  </si>
  <si>
    <t>% v. gesamt</t>
  </si>
  <si>
    <t>Verkehrs-fläche gesamt</t>
  </si>
  <si>
    <t>Vegetations-fläche gesamt</t>
  </si>
  <si>
    <t>Siedlungs-fläche pro Einw.</t>
  </si>
  <si>
    <t>Sport-, Freizeit- u. Erholungsflä-che pro Einw.</t>
  </si>
  <si>
    <t>Verkehrs-fläche pro Einw.</t>
  </si>
  <si>
    <t>Vegetations-fläche pro Einw.</t>
  </si>
  <si>
    <t>* Berechnung nicht möglich oder nicht sinnvoll</t>
  </si>
  <si>
    <t>Anteil der Siedlungs-fläche</t>
  </si>
  <si>
    <t>Anteil der Gewässer-fläche in %</t>
  </si>
  <si>
    <t>Gewässer-fläche pro Einw.</t>
  </si>
  <si>
    <t>Gewässer-fläche gesamt</t>
  </si>
  <si>
    <t>Sport, Freizeit- u. Erholungsfläche (in Siedlungsfl. enthalten)</t>
  </si>
  <si>
    <t>Einwohner (31.12.) Haupt-wohnsitz</t>
  </si>
  <si>
    <t>Betriebe</t>
  </si>
  <si>
    <t>sv-Beschäftigte</t>
  </si>
  <si>
    <t>Quelle: Bayerisches Landesamt für Statistik; Unternehmensregister</t>
  </si>
  <si>
    <t xml:space="preserve">Bergbau und Gewinnung von Steinen und Erden                                 </t>
  </si>
  <si>
    <t xml:space="preserve">Verarbeitendes Gewerbe                                                      </t>
  </si>
  <si>
    <t xml:space="preserve">Energie-versorgung                                                           </t>
  </si>
  <si>
    <t xml:space="preserve">Wasserversorgung; Abwasser- und Abfallentsorgung                            </t>
  </si>
  <si>
    <t xml:space="preserve">Baugewerbe                                                                  </t>
  </si>
  <si>
    <t xml:space="preserve">Handel; Instandhaltung und Reparatur von KFZ                                </t>
  </si>
  <si>
    <t xml:space="preserve">Verkehr und Lagerei                                                         </t>
  </si>
  <si>
    <t xml:space="preserve">Gast-gewerbe                                                                 </t>
  </si>
  <si>
    <t xml:space="preserve">Information und Kommunikation                                               </t>
  </si>
  <si>
    <t xml:space="preserve">Erbringung von Finanz- und Versicherungs-dienstleistungen                    </t>
  </si>
  <si>
    <t xml:space="preserve">Grundstücks- und Wohnungswesen                                              </t>
  </si>
  <si>
    <t>Erbringung von freiberuflichen, wissenschaftlichen und technischen Dienstleistungen</t>
  </si>
  <si>
    <t xml:space="preserve">Erbringung von sonstigen wirtschaftlichen Dienstleistungen                  </t>
  </si>
  <si>
    <t xml:space="preserve">Erziehung und Unterricht                                                    </t>
  </si>
  <si>
    <t xml:space="preserve">Gesundheits- und Sozialwesen                                                </t>
  </si>
  <si>
    <t xml:space="preserve">Kunst, Unterhaltung und Erholung                                            </t>
  </si>
  <si>
    <t xml:space="preserve">Erbringung von sonstigen Dienstleistungen                                   </t>
  </si>
  <si>
    <t>o.Z.</t>
  </si>
  <si>
    <t>Hauptwohnsitz</t>
  </si>
  <si>
    <t>Geburten</t>
  </si>
  <si>
    <t>Sterbefälle</t>
  </si>
  <si>
    <t>Natürliches Saldo</t>
  </si>
  <si>
    <t>Zuzüge von außerhalb der Stadt</t>
  </si>
  <si>
    <t>Wegzüge nach außerhalb der Stadt</t>
  </si>
  <si>
    <t>Zuzüge aus der Stadt</t>
  </si>
  <si>
    <t>Wegzüge in die Stadt</t>
  </si>
  <si>
    <t>Umzugs-saldo</t>
  </si>
  <si>
    <t>Saldo gesamt</t>
  </si>
  <si>
    <t>Anmerkung: die hier dargestellten Bewegungen ergeben nicht die Einwohnerentwicklung!</t>
  </si>
  <si>
    <t>Fertiggestellte Wohnungen und sonstige Wohneinheiten seit dem Zensus 2011</t>
  </si>
  <si>
    <t>Alterspyramide der Stadt Ingolstadt am 31.12.2020</t>
  </si>
  <si>
    <t xml:space="preserve">(4) Nord- und Westeuropa, EU: Belgien, Frankreich, Luxemburg, Niederlande, Dänemark, Irland, Österreich, </t>
  </si>
  <si>
    <t>(5) Nord- und Westeuropa, Nicht-EU: Norwegen, Island, Schweiz, Lichtenstein, Monaco, Großbritannien</t>
  </si>
  <si>
    <t>Kinder</t>
  </si>
  <si>
    <t>Absolute Einwohnerentwicklung in den Unterbezirken und Stadtbezirken jährlich</t>
  </si>
  <si>
    <t>Absolute und prozentuale Einwohnerentwicklung in den Unterbezirken 10 Jahre</t>
  </si>
  <si>
    <t>Saldo mit außerstädtischem Gebiet</t>
  </si>
  <si>
    <t>Einwohner (HWS u. NWS) am 31.12.2020</t>
  </si>
  <si>
    <t>Ehe-paar, kein Kind, keine weitere Person</t>
  </si>
  <si>
    <t>Ehepaar, kein Kind, mindes-tens eine weitere Person</t>
  </si>
  <si>
    <t>Paar in nichtehelicher Lebensgemein-schaft, kein Kind, mindestens eine weitere Person</t>
  </si>
  <si>
    <t>Paar in nichtehelicher Lebensgemein-schaft, mindestens ein Kind, keine weitere Person</t>
  </si>
  <si>
    <t>Paar in nichtehelicher Lebensge-meinschaft, mindestens ein Kind, mindes-tens eine weitere Person</t>
  </si>
  <si>
    <t>Bezugsperson ohne ehelichen oder nicht-ehelichen Partner, mindestens ein Kind, keine weitere Person</t>
  </si>
  <si>
    <t>Bezugsperson ohne ehelichen oder nichtehe-lichen Partner, mindestens ein Kind, mindes-tens eine weitere Person</t>
  </si>
  <si>
    <t>Sonstiger Mehr-personen-haushalt ohne Paar und ohne Kinder</t>
  </si>
  <si>
    <t>Perso-nen nicht in Haus-halten lebend</t>
  </si>
  <si>
    <t>Ein-personen-haushalt, unter 30 Jahre alt</t>
  </si>
  <si>
    <t>Ein-personen-haushalt, 30 bis unter 60 Jahre alt</t>
  </si>
  <si>
    <t>Ein-personen-haushalt, 60 Jahre und älter</t>
  </si>
  <si>
    <t>Sonstiger Mehr-personen-haushalt ohne Kinder</t>
  </si>
  <si>
    <t>Anmerkung: die hier dargestellten Bewegungen ergeben nicht exakt die Einwohnerentwicklung!</t>
  </si>
  <si>
    <t>Aus Gründen des Datenschutzes sind alle Werte auf 5 gerundet!</t>
  </si>
  <si>
    <t>Einwohner am 31.12.2020 (Hauptwohnsitz)</t>
  </si>
  <si>
    <t>Einwohner am 31.12.2020 (Nebenwohnsitz)</t>
  </si>
  <si>
    <t>zum Inhaltsverzeichnis</t>
  </si>
  <si>
    <t>Einperso-nenhaus-halt</t>
  </si>
  <si>
    <t>Paar in nichtehelicher Lebensge-meinschaft, kein Kind, keine weitere Person</t>
  </si>
  <si>
    <t>Haushalte in Ingolstadt am 31.12.2021</t>
  </si>
  <si>
    <t>Haushalte nach Entwicklungstypen am 31.12.2021</t>
  </si>
  <si>
    <t>Haushalte nach Zahl der Personen am 31.12.2021</t>
  </si>
  <si>
    <t>Haushalte mit Kindern nach der Zahl der Kinder am 31.12.2021</t>
  </si>
  <si>
    <r>
      <rPr>
        <b/>
        <sz val="11"/>
        <color indexed="8"/>
        <rFont val="Arial"/>
        <family val="2"/>
      </rPr>
      <t xml:space="preserve">Einwohner am 31.12.2021 </t>
    </r>
    <r>
      <rPr>
        <b/>
        <sz val="10"/>
        <color indexed="8"/>
        <rFont val="Arial"/>
        <family val="2"/>
      </rPr>
      <t>(Hauptwohnsitz)</t>
    </r>
  </si>
  <si>
    <r>
      <rPr>
        <b/>
        <sz val="11"/>
        <color indexed="8"/>
        <rFont val="Arial"/>
        <family val="2"/>
      </rPr>
      <t xml:space="preserve">Einwohner am 31.12.2021 </t>
    </r>
    <r>
      <rPr>
        <b/>
        <sz val="10"/>
        <color indexed="8"/>
        <rFont val="Arial"/>
        <family val="2"/>
      </rPr>
      <t>(Nebenwohnsitz)</t>
    </r>
  </si>
  <si>
    <t>Altersgliederung der Stadt Ingolstadt am 31.12.2021</t>
  </si>
  <si>
    <t>zum 31.12.2021</t>
  </si>
  <si>
    <t>Kleinräumige Statistiken zum 31.12.2021</t>
  </si>
  <si>
    <t>Anzahl von Betrieben und sozialversicherungspflichtig Beschäftigte nach Arbeitsort in den Unterbezirken 2020</t>
  </si>
  <si>
    <t>Sozialversicherungspflichtig Beschäftigte nach Arbeitsort zum 2020 nach Wirtschaftszweigen</t>
  </si>
  <si>
    <t>Februar 2022</t>
  </si>
  <si>
    <t>Bevölkerung der Unterbezirke am 31.12.2021 nach Wohnstatus und Staatsangehörigkeit</t>
  </si>
  <si>
    <t>Deutsche und ausländische Einwohner mit Hauptwohnsitz am 31.12.2021</t>
  </si>
  <si>
    <t>Bevölkerung der Unterbezirke am 31.12.2021 nach Geschlecht und Staatsangehörigkeit</t>
  </si>
  <si>
    <t>Veränderung 2011 bis 2021</t>
  </si>
  <si>
    <t>Bevölkerungbewegungen Ingolstadts vom 1.1.2021 bis 31.12.2021</t>
  </si>
  <si>
    <t>Bevölkerungbewegungen Ingolstadts jeweils vom 1.1.2021 bis 31.12.2021</t>
  </si>
  <si>
    <t>Bevölkerung der Unterbezirke am 31.12.2021 nach Altersgruppen (absolut)</t>
  </si>
  <si>
    <t>Bevölkerung der Unterbezirke am 31.12.2021 nach Altersgruppen (prozentual)</t>
  </si>
  <si>
    <t>Anteile der unter 18-Jährigen am 31.12.2021 nach Unterbezirken</t>
  </si>
  <si>
    <t>Anteil der ab 65-Jährigen am 31.12.2021 nach Unterbezirken</t>
  </si>
  <si>
    <t>Arbeitslose in den Stadtbezirken im Juni 2021</t>
  </si>
  <si>
    <t>Veränderung der Arbeitslosigkeit in den Stadtbezirken 2011-2021</t>
  </si>
  <si>
    <t>Flächennutzung und Besiedlungsdichte 2021</t>
  </si>
  <si>
    <t>Bestand an Wohnungen und Wohngebäuden am 31.12.2020 (Fortschreibung)</t>
  </si>
  <si>
    <t>Wohnungsbau im Jahr 2020 (Fertigstellungen: Neubau und Umbau)</t>
  </si>
  <si>
    <t/>
  </si>
  <si>
    <t>Genehmigungen im Wohnungsbau im Jahr 2020 (Neubau und Umbau)</t>
  </si>
  <si>
    <t>Kraftfahrzeuge in Ingolstadt nach Stadtbezirken und Unterbezirken am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</si>
</sst>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0\ &quot;€&quot;;[Red]\-#,##0\ &quot;€&quot;"/>
    <numFmt numFmtId="43" formatCode="_-* #,##0.00\ _€_-;\-* #,##0.00\ _€_-;_-* &quot;-&quot;??\ _€_-;_-@_-"/>
    <numFmt numFmtId="164" formatCode="#,##0.0;\-#,##0.0"/>
    <numFmt numFmtId="165" formatCode="#,##0;\-#,##0"/>
    <numFmt numFmtId="166" formatCode="#,##0;#,##0"/>
    <numFmt numFmtId="167" formatCode="#,##0.0"/>
    <numFmt numFmtId="168" formatCode="0.0%"/>
    <numFmt numFmtId="169" formatCode="\+#,##0;\-#,##0;0"/>
    <numFmt numFmtId="170" formatCode="#,##0.0&quot; ha&quot;"/>
    <numFmt numFmtId="171" formatCode="#,##0&quot; E/km²&quot;"/>
    <numFmt numFmtId="172" formatCode="\+0.0%;\-0.0%;0.0%"/>
    <numFmt numFmtId="173" formatCode="00"/>
    <numFmt numFmtId="174" formatCode="000"/>
    <numFmt numFmtId="175" formatCode="0.0"/>
    <numFmt numFmtId="176" formatCode="#,##0.0&quot; m²&quot;"/>
    <numFmt numFmtId="177" formatCode="#,##0_ ;\-#,##0\ "/>
    <numFmt numFmtId="178" formatCode="\+#,##0.0_ ;\-#,##0.0\ "/>
    <numFmt numFmtId="179" formatCode="#,##0;#,##0;0"/>
    <numFmt numFmtId="180" formatCode="_-* #,##0\ _€_-;\-* #,##0\ _€_-;_-* &quot;-&quot;??\ _€_-;_-@_-"/>
    <numFmt numFmtId="181" formatCode="\+#,##0;\-#,##0"/>
    <numFmt numFmtId="182" formatCode="\+#,###;\-#,###"/>
  </numFmts>
  <fonts count="6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0"/>
      <name val="Arial"/>
      <family val="2"/>
    </font>
    <font>
      <i/>
      <sz val="10"/>
      <name val="Arial"/>
      <family val="2"/>
    </font>
    <font>
      <sz val="10"/>
      <name val="Arial"/>
      <family val="2"/>
    </font>
    <font>
      <sz val="10"/>
      <name val="MS Sans Serif"/>
      <family val="2"/>
    </font>
    <font>
      <b/>
      <sz val="14"/>
      <name val="Arial"/>
      <family val="2"/>
    </font>
    <font>
      <b/>
      <sz val="12"/>
      <name val="Arial"/>
      <family val="2"/>
    </font>
    <font>
      <sz val="12"/>
      <name val="Arial"/>
      <family val="2"/>
    </font>
    <font>
      <i/>
      <sz val="6"/>
      <name val="Arial"/>
      <family val="2"/>
    </font>
    <font>
      <b/>
      <sz val="11"/>
      <name val="Arial"/>
      <family val="2"/>
    </font>
    <font>
      <sz val="10"/>
      <name val="Arial"/>
      <family val="2"/>
    </font>
    <font>
      <sz val="8"/>
      <name val="Arial"/>
      <family val="2"/>
    </font>
    <font>
      <b/>
      <sz val="10"/>
      <name val="Arial"/>
      <family val="2"/>
    </font>
    <font>
      <b/>
      <sz val="20"/>
      <name val="Arial"/>
      <family val="2"/>
    </font>
    <font>
      <b/>
      <sz val="8"/>
      <name val="Arial"/>
      <family val="2"/>
    </font>
    <font>
      <b/>
      <sz val="12"/>
      <name val="Arial"/>
      <family val="2"/>
    </font>
    <font>
      <b/>
      <sz val="8"/>
      <name val="Arial"/>
      <family val="2"/>
    </font>
    <font>
      <sz val="11"/>
      <name val="Arial"/>
      <family val="2"/>
    </font>
    <font>
      <sz val="8"/>
      <name val="Arial"/>
      <family val="2"/>
    </font>
    <font>
      <b/>
      <sz val="14"/>
      <name val="Arial"/>
      <family val="2"/>
    </font>
    <font>
      <b/>
      <sz val="9"/>
      <name val="Arial"/>
      <family val="2"/>
    </font>
    <font>
      <sz val="9"/>
      <name val="Arial"/>
      <family val="2"/>
    </font>
    <font>
      <b/>
      <sz val="9"/>
      <name val="Arial"/>
      <family val="2"/>
    </font>
    <font>
      <b/>
      <sz val="11"/>
      <name val="Arial"/>
      <family val="2"/>
    </font>
    <font>
      <sz val="10"/>
      <name val="Helv"/>
    </font>
    <font>
      <i/>
      <sz val="6"/>
      <name val="Arial"/>
      <family val="2"/>
    </font>
    <font>
      <sz val="6"/>
      <name val="Arial"/>
      <family val="2"/>
    </font>
    <font>
      <b/>
      <sz val="36"/>
      <name val="Arial"/>
      <family val="2"/>
    </font>
    <font>
      <b/>
      <sz val="18"/>
      <color indexed="8"/>
      <name val="Arial"/>
      <family val="2"/>
    </font>
    <font>
      <sz val="10"/>
      <color indexed="8"/>
      <name val="Arial"/>
      <family val="2"/>
    </font>
    <font>
      <b/>
      <sz val="36"/>
      <color indexed="8"/>
      <name val="Arial"/>
      <family val="2"/>
    </font>
    <font>
      <b/>
      <sz val="18"/>
      <name val="Arial"/>
      <family val="2"/>
    </font>
    <font>
      <sz val="10"/>
      <color indexed="8"/>
      <name val="Arial"/>
      <family val="2"/>
    </font>
    <font>
      <b/>
      <sz val="12"/>
      <color indexed="8"/>
      <name val="Arial"/>
      <family val="2"/>
    </font>
    <font>
      <sz val="8"/>
      <color indexed="8"/>
      <name val="Arial"/>
      <family val="2"/>
    </font>
    <font>
      <b/>
      <sz val="10"/>
      <color indexed="8"/>
      <name val="Arial"/>
      <family val="2"/>
    </font>
    <font>
      <b/>
      <sz val="9"/>
      <color indexed="8"/>
      <name val="Arial"/>
      <family val="2"/>
    </font>
    <font>
      <sz val="9"/>
      <color indexed="8"/>
      <name val="Arial"/>
      <family val="2"/>
    </font>
    <font>
      <sz val="10"/>
      <color rgb="FFFF0000"/>
      <name val="Arial"/>
      <family val="2"/>
    </font>
    <font>
      <b/>
      <sz val="10"/>
      <color theme="1"/>
      <name val="Arial"/>
      <family val="2"/>
    </font>
    <font>
      <b/>
      <sz val="16"/>
      <name val="Arial"/>
      <family val="2"/>
    </font>
    <font>
      <b/>
      <i/>
      <sz val="11"/>
      <name val="Arial"/>
      <family val="2"/>
    </font>
    <font>
      <b/>
      <sz val="11"/>
      <color indexed="8"/>
      <name val="Arial"/>
      <family val="2"/>
    </font>
    <font>
      <sz val="11"/>
      <color indexed="8"/>
      <name val="Arial"/>
      <family val="2"/>
    </font>
    <font>
      <sz val="10"/>
      <color indexed="8"/>
      <name val="Arial"/>
      <family val="2"/>
    </font>
    <font>
      <sz val="10"/>
      <name val="Arial"/>
      <family val="2"/>
    </font>
    <font>
      <sz val="10"/>
      <name val="Arial"/>
      <family val="2"/>
    </font>
    <font>
      <b/>
      <sz val="11"/>
      <color theme="1"/>
      <name val="Arial"/>
      <family val="2"/>
    </font>
    <font>
      <sz val="11"/>
      <color theme="1"/>
      <name val="Calibri"/>
      <family val="2"/>
      <scheme val="minor"/>
    </font>
    <font>
      <b/>
      <sz val="12"/>
      <color theme="1"/>
      <name val="Arial"/>
      <family val="2"/>
    </font>
    <font>
      <sz val="10"/>
      <color theme="0"/>
      <name val="Arial"/>
      <family val="2"/>
    </font>
    <font>
      <sz val="11"/>
      <color theme="0"/>
      <name val="Arial"/>
      <family val="2"/>
    </font>
    <font>
      <u/>
      <sz val="10"/>
      <color theme="10"/>
      <name val="Arial"/>
      <family val="2"/>
    </font>
    <font>
      <sz val="8"/>
      <color theme="0"/>
      <name val="Arial"/>
      <family val="2"/>
    </font>
    <font>
      <b/>
      <sz val="12"/>
      <color theme="0"/>
      <name val="Arial"/>
      <family val="2"/>
    </font>
    <font>
      <i/>
      <sz val="6"/>
      <color theme="0"/>
      <name val="Arial"/>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98ACBE"/>
        <bgColor indexed="64"/>
      </patternFill>
    </fill>
    <fill>
      <patternFill patternType="solid">
        <fgColor rgb="FF98ACBE"/>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7">
    <xf numFmtId="0" fontId="0" fillId="0" borderId="0"/>
    <xf numFmtId="4" fontId="29" fillId="0" borderId="0" applyFont="0" applyFill="0" applyBorder="0" applyAlignment="0" applyProtection="0"/>
    <xf numFmtId="4" fontId="29" fillId="0" borderId="0" applyFont="0" applyFill="0" applyBorder="0" applyAlignment="0" applyProtection="0"/>
    <xf numFmtId="1" fontId="17" fillId="0" borderId="1">
      <alignment horizontal="left" vertical="center" wrapText="1"/>
    </xf>
    <xf numFmtId="9" fontId="8" fillId="0" borderId="0" applyFont="0" applyFill="0" applyBorder="0" applyAlignment="0" applyProtection="0"/>
    <xf numFmtId="0" fontId="8" fillId="0" borderId="0"/>
    <xf numFmtId="0" fontId="29" fillId="0" borderId="0"/>
    <xf numFmtId="0" fontId="29" fillId="0" borderId="0"/>
    <xf numFmtId="0" fontId="34" fillId="0" borderId="0"/>
    <xf numFmtId="0" fontId="37" fillId="0" borderId="0"/>
    <xf numFmtId="0" fontId="29" fillId="0" borderId="0"/>
    <xf numFmtId="0" fontId="9" fillId="0" borderId="0"/>
    <xf numFmtId="0" fontId="34" fillId="0" borderId="0"/>
    <xf numFmtId="0" fontId="9" fillId="0" borderId="0"/>
    <xf numFmtId="0" fontId="34" fillId="0" borderId="0"/>
    <xf numFmtId="0" fontId="8" fillId="0" borderId="0"/>
    <xf numFmtId="3" fontId="20" fillId="0" borderId="1">
      <alignment horizontal="right"/>
    </xf>
    <xf numFmtId="1" fontId="17" fillId="0" borderId="1">
      <alignment horizontal="center" vertical="center" wrapText="1"/>
    </xf>
    <xf numFmtId="3" fontId="15" fillId="0" borderId="1">
      <alignment horizontal="right"/>
    </xf>
    <xf numFmtId="0" fontId="49" fillId="0" borderId="0"/>
    <xf numFmtId="0" fontId="4" fillId="0" borderId="0"/>
    <xf numFmtId="0" fontId="50" fillId="0" borderId="0"/>
    <xf numFmtId="1" fontId="6" fillId="0" borderId="1">
      <alignment horizontal="left" vertical="center" wrapText="1"/>
    </xf>
    <xf numFmtId="9" fontId="8" fillId="0" borderId="0" applyFont="0" applyFill="0" applyBorder="0" applyAlignment="0" applyProtection="0"/>
    <xf numFmtId="3" fontId="11" fillId="0" borderId="1">
      <alignment horizontal="right"/>
    </xf>
    <xf numFmtId="1" fontId="6" fillId="0" borderId="1">
      <alignment horizontal="center" vertical="center" wrapText="1"/>
    </xf>
    <xf numFmtId="3" fontId="8" fillId="0" borderId="1">
      <alignment horizontal="right"/>
    </xf>
    <xf numFmtId="0" fontId="34" fillId="0" borderId="0"/>
    <xf numFmtId="43" fontId="51" fillId="0" borderId="0" applyFont="0" applyFill="0" applyBorder="0" applyAlignment="0" applyProtection="0"/>
    <xf numFmtId="0" fontId="53" fillId="0" borderId="0"/>
    <xf numFmtId="43" fontId="53" fillId="0" borderId="0" applyFont="0" applyFill="0" applyBorder="0" applyAlignment="0" applyProtection="0"/>
    <xf numFmtId="0" fontId="2" fillId="0" borderId="0"/>
    <xf numFmtId="0" fontId="1" fillId="0" borderId="0"/>
    <xf numFmtId="0" fontId="8" fillId="0" borderId="0"/>
    <xf numFmtId="43" fontId="53" fillId="0" borderId="0" applyFont="0" applyFill="0" applyBorder="0" applyAlignment="0" applyProtection="0"/>
    <xf numFmtId="0" fontId="1" fillId="0" borderId="0"/>
    <xf numFmtId="0" fontId="57" fillId="0" borderId="0" applyNumberFormat="0" applyFill="0" applyBorder="0" applyAlignment="0" applyProtection="0"/>
  </cellStyleXfs>
  <cellXfs count="1182">
    <xf numFmtId="0" fontId="0" fillId="0" borderId="0" xfId="0"/>
    <xf numFmtId="0" fontId="0" fillId="0" borderId="0" xfId="0" applyBorder="1"/>
    <xf numFmtId="0" fontId="6" fillId="0" borderId="0" xfId="0" applyFont="1" applyAlignment="1">
      <alignment horizontal="center"/>
    </xf>
    <xf numFmtId="0" fontId="15" fillId="0" borderId="0" xfId="0" applyFont="1"/>
    <xf numFmtId="0" fontId="0" fillId="0" borderId="0" xfId="0" applyAlignment="1">
      <alignment vertical="center"/>
    </xf>
    <xf numFmtId="0" fontId="0" fillId="0" borderId="0" xfId="0" applyBorder="1" applyAlignment="1">
      <alignment vertical="center"/>
    </xf>
    <xf numFmtId="0" fontId="6" fillId="0" borderId="0" xfId="0" applyFont="1" applyAlignment="1">
      <alignment horizontal="center" vertical="center" wrapText="1"/>
    </xf>
    <xf numFmtId="0" fontId="8" fillId="0" borderId="0" xfId="11" applyFont="1"/>
    <xf numFmtId="0" fontId="8" fillId="0" borderId="0" xfId="0" applyFont="1"/>
    <xf numFmtId="0" fontId="8" fillId="0" borderId="0" xfId="0" applyFont="1" applyAlignment="1">
      <alignment vertical="center"/>
    </xf>
    <xf numFmtId="164" fontId="8" fillId="0" borderId="0" xfId="0" applyNumberFormat="1" applyFont="1" applyAlignment="1">
      <alignment horizontal="center"/>
    </xf>
    <xf numFmtId="1" fontId="6" fillId="0" borderId="0" xfId="0" applyNumberFormat="1" applyFont="1" applyAlignment="1">
      <alignment horizontal="center"/>
    </xf>
    <xf numFmtId="3" fontId="0" fillId="0" borderId="0" xfId="0" applyNumberFormat="1"/>
    <xf numFmtId="0" fontId="0" fillId="0" borderId="0" xfId="0" applyProtection="1"/>
    <xf numFmtId="0" fontId="0" fillId="0" borderId="0" xfId="0" applyAlignment="1" applyProtection="1">
      <alignment horizontal="left"/>
    </xf>
    <xf numFmtId="0" fontId="8" fillId="0" borderId="0" xfId="13" applyFont="1"/>
    <xf numFmtId="0" fontId="17" fillId="0" borderId="0" xfId="0" applyFont="1" applyAlignment="1">
      <alignment horizontal="center" wrapText="1"/>
    </xf>
    <xf numFmtId="0" fontId="0" fillId="0" borderId="0" xfId="0" applyFill="1"/>
    <xf numFmtId="0" fontId="6" fillId="0" borderId="0" xfId="0" applyFont="1" applyFill="1" applyAlignment="1">
      <alignment horizontal="center"/>
    </xf>
    <xf numFmtId="0" fontId="15" fillId="0" borderId="0" xfId="0" applyFont="1" applyFill="1"/>
    <xf numFmtId="3" fontId="0" fillId="0" borderId="0" xfId="0" applyNumberFormat="1" applyFill="1"/>
    <xf numFmtId="0" fontId="6" fillId="0" borderId="0" xfId="0" applyFont="1" applyFill="1" applyAlignment="1">
      <alignment horizontal="center" vertical="center" wrapText="1"/>
    </xf>
    <xf numFmtId="0" fontId="23" fillId="0" borderId="0" xfId="0" applyFont="1" applyFill="1" applyAlignment="1">
      <alignment vertical="center"/>
    </xf>
    <xf numFmtId="0" fontId="26" fillId="0" borderId="0" xfId="0" applyFont="1" applyFill="1" applyAlignment="1">
      <alignment vertical="center"/>
    </xf>
    <xf numFmtId="0" fontId="8" fillId="0" borderId="0" xfId="0" applyFont="1" applyFill="1"/>
    <xf numFmtId="3" fontId="8" fillId="0" borderId="0" xfId="0" applyNumberFormat="1" applyFont="1" applyFill="1"/>
    <xf numFmtId="0" fontId="26" fillId="0" borderId="0" xfId="0" applyFont="1" applyFill="1"/>
    <xf numFmtId="0" fontId="8" fillId="0" borderId="0" xfId="0" applyFont="1" applyFill="1" applyBorder="1"/>
    <xf numFmtId="0" fontId="17"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164" fontId="8" fillId="0" borderId="0" xfId="0" applyNumberFormat="1" applyFont="1" applyFill="1" applyAlignment="1">
      <alignment horizontal="center"/>
    </xf>
    <xf numFmtId="0" fontId="0" fillId="0" borderId="0" xfId="0" applyFill="1" applyAlignment="1">
      <alignment vertical="center"/>
    </xf>
    <xf numFmtId="0" fontId="15" fillId="0" borderId="0" xfId="11" applyFont="1" applyFill="1"/>
    <xf numFmtId="0" fontId="6" fillId="0" borderId="0" xfId="0" applyFont="1" applyFill="1" applyAlignment="1">
      <alignment vertical="center"/>
    </xf>
    <xf numFmtId="0" fontId="15" fillId="0" borderId="0" xfId="6" applyFont="1" applyFill="1"/>
    <xf numFmtId="171" fontId="15" fillId="0" borderId="0" xfId="6" applyNumberFormat="1" applyFont="1" applyFill="1"/>
    <xf numFmtId="0" fontId="12" fillId="0" borderId="0" xfId="11" applyFont="1" applyFill="1"/>
    <xf numFmtId="0" fontId="0" fillId="0" borderId="0" xfId="0" applyFill="1" applyBorder="1" applyAlignment="1">
      <alignment vertical="center"/>
    </xf>
    <xf numFmtId="0" fontId="22" fillId="0" borderId="0" xfId="0" applyFont="1" applyFill="1"/>
    <xf numFmtId="0" fontId="28" fillId="0" borderId="0" xfId="0" applyFont="1" applyFill="1"/>
    <xf numFmtId="0" fontId="8" fillId="0" borderId="0" xfId="11" applyFont="1" applyFill="1"/>
    <xf numFmtId="4" fontId="8" fillId="0" borderId="0" xfId="11" applyNumberFormat="1" applyFont="1" applyFill="1"/>
    <xf numFmtId="0" fontId="34" fillId="0" borderId="0" xfId="8" applyFill="1"/>
    <xf numFmtId="0" fontId="37" fillId="0" borderId="0" xfId="9" applyFill="1"/>
    <xf numFmtId="0" fontId="37" fillId="0" borderId="0" xfId="9" applyFill="1" applyAlignment="1">
      <alignment horizontal="center"/>
    </xf>
    <xf numFmtId="0" fontId="8" fillId="0" borderId="0" xfId="11" applyFont="1" applyFill="1" applyAlignment="1">
      <alignment vertical="center"/>
    </xf>
    <xf numFmtId="0" fontId="8" fillId="0" borderId="0" xfId="5" applyFill="1"/>
    <xf numFmtId="0" fontId="16" fillId="0" borderId="0" xfId="0" applyFont="1" applyFill="1" applyBorder="1"/>
    <xf numFmtId="3" fontId="8" fillId="0" borderId="0" xfId="5" applyNumberFormat="1" applyFill="1"/>
    <xf numFmtId="0" fontId="8" fillId="0" borderId="0" xfId="0" applyFont="1" applyFill="1" applyAlignment="1">
      <alignment horizontal="left"/>
    </xf>
    <xf numFmtId="0" fontId="0" fillId="0" borderId="0" xfId="0" applyAlignment="1">
      <alignment vertical="top"/>
    </xf>
    <xf numFmtId="0" fontId="6" fillId="0" borderId="0" xfId="0" applyFont="1" applyFill="1" applyBorder="1" applyAlignment="1">
      <alignment horizontal="center"/>
    </xf>
    <xf numFmtId="0" fontId="0" fillId="2" borderId="0" xfId="0" applyFill="1"/>
    <xf numFmtId="0" fontId="11" fillId="2" borderId="0" xfId="0" applyFont="1" applyFill="1" applyBorder="1"/>
    <xf numFmtId="0" fontId="0" fillId="2" borderId="0" xfId="0" applyFill="1" applyBorder="1"/>
    <xf numFmtId="0" fontId="8" fillId="2" borderId="0" xfId="0" applyFont="1" applyFill="1" applyBorder="1"/>
    <xf numFmtId="0" fontId="6" fillId="2" borderId="0" xfId="0" applyFont="1" applyFill="1" applyBorder="1" applyAlignment="1">
      <alignment horizontal="center" vertical="top"/>
    </xf>
    <xf numFmtId="0" fontId="6" fillId="2" borderId="0" xfId="0" applyFont="1" applyFill="1" applyBorder="1" applyAlignment="1">
      <alignment horizontal="center"/>
    </xf>
    <xf numFmtId="0" fontId="19" fillId="2" borderId="0" xfId="0" applyFont="1" applyFill="1" applyBorder="1" applyAlignment="1">
      <alignment horizontal="center" vertical="center" wrapText="1"/>
    </xf>
    <xf numFmtId="0" fontId="6" fillId="2" borderId="0" xfId="6" applyNumberFormat="1" applyFont="1" applyFill="1" applyBorder="1" applyAlignment="1">
      <alignment horizontal="center"/>
    </xf>
    <xf numFmtId="0" fontId="6" fillId="2" borderId="0" xfId="6" applyNumberFormat="1" applyFont="1" applyFill="1" applyBorder="1"/>
    <xf numFmtId="0" fontId="17" fillId="2" borderId="7" xfId="0" applyFont="1" applyFill="1" applyBorder="1"/>
    <xf numFmtId="3" fontId="17" fillId="2" borderId="7" xfId="0" applyNumberFormat="1" applyFont="1" applyFill="1" applyBorder="1"/>
    <xf numFmtId="3" fontId="0" fillId="2" borderId="0" xfId="0" applyNumberFormat="1" applyFill="1" applyBorder="1"/>
    <xf numFmtId="0" fontId="16" fillId="2" borderId="0" xfId="0" applyFont="1" applyFill="1" applyBorder="1"/>
    <xf numFmtId="0" fontId="16" fillId="2" borderId="0" xfId="0" applyFont="1" applyFill="1" applyBorder="1" applyAlignment="1">
      <alignment horizontal="right"/>
    </xf>
    <xf numFmtId="0" fontId="6" fillId="0" borderId="0" xfId="0" applyFont="1" applyBorder="1" applyAlignment="1">
      <alignment horizontal="center"/>
    </xf>
    <xf numFmtId="0" fontId="17" fillId="2" borderId="0" xfId="0" applyFont="1" applyFill="1" applyBorder="1" applyAlignment="1">
      <alignment horizontal="center" vertical="center" wrapText="1"/>
    </xf>
    <xf numFmtId="3" fontId="8" fillId="2" borderId="0" xfId="0" applyNumberFormat="1" applyFont="1" applyFill="1" applyBorder="1"/>
    <xf numFmtId="0" fontId="6" fillId="2" borderId="0" xfId="0" applyFont="1" applyFill="1" applyBorder="1"/>
    <xf numFmtId="3" fontId="6" fillId="2" borderId="0" xfId="0" applyNumberFormat="1" applyFont="1" applyFill="1" applyBorder="1"/>
    <xf numFmtId="0" fontId="0" fillId="2" borderId="7" xfId="0" applyFill="1" applyBorder="1"/>
    <xf numFmtId="0" fontId="13" fillId="2" borderId="0" xfId="0" applyFont="1" applyFill="1" applyBorder="1" applyAlignment="1">
      <alignment horizontal="right"/>
    </xf>
    <xf numFmtId="1" fontId="25" fillId="2" borderId="0" xfId="0" applyNumberFormat="1" applyFont="1" applyFill="1" applyBorder="1" applyAlignment="1">
      <alignment horizontal="center" vertical="center" wrapText="1"/>
    </xf>
    <xf numFmtId="1" fontId="27" fillId="2" borderId="0" xfId="0" applyNumberFormat="1" applyFont="1" applyFill="1" applyBorder="1" applyAlignment="1">
      <alignment horizontal="center" vertical="center" wrapText="1"/>
    </xf>
    <xf numFmtId="169" fontId="23" fillId="0" borderId="0" xfId="0" applyNumberFormat="1" applyFont="1" applyFill="1" applyBorder="1" applyAlignment="1">
      <alignment vertical="center"/>
    </xf>
    <xf numFmtId="172" fontId="23" fillId="0" borderId="0" xfId="4" applyNumberFormat="1" applyFont="1" applyFill="1" applyBorder="1" applyAlignment="1">
      <alignment horizontal="right" vertical="center"/>
    </xf>
    <xf numFmtId="0" fontId="8" fillId="2" borderId="0" xfId="0" applyFont="1" applyFill="1" applyBorder="1" applyAlignment="1">
      <alignment vertical="center"/>
    </xf>
    <xf numFmtId="0" fontId="17" fillId="2" borderId="0" xfId="0" applyFont="1" applyFill="1" applyBorder="1" applyAlignment="1">
      <alignment vertical="center"/>
    </xf>
    <xf numFmtId="0" fontId="6" fillId="2" borderId="0" xfId="0" applyFont="1" applyFill="1" applyBorder="1" applyAlignment="1">
      <alignment horizontal="center" vertical="center" wrapText="1"/>
    </xf>
    <xf numFmtId="164" fontId="6" fillId="2" borderId="0" xfId="0" applyNumberFormat="1" applyFont="1" applyFill="1" applyBorder="1" applyAlignment="1">
      <alignment horizontal="center" wrapText="1"/>
    </xf>
    <xf numFmtId="169" fontId="23" fillId="2" borderId="0" xfId="0" applyNumberFormat="1" applyFont="1" applyFill="1" applyBorder="1" applyAlignment="1">
      <alignment vertical="center"/>
    </xf>
    <xf numFmtId="172" fontId="23" fillId="2" borderId="0" xfId="4" applyNumberFormat="1" applyFont="1" applyFill="1" applyBorder="1" applyAlignment="1">
      <alignment horizontal="right" vertical="center"/>
    </xf>
    <xf numFmtId="0" fontId="17" fillId="2" borderId="0" xfId="0" applyFont="1" applyFill="1" applyBorder="1" applyAlignment="1">
      <alignment horizontal="center" vertical="center"/>
    </xf>
    <xf numFmtId="173" fontId="6" fillId="2" borderId="0" xfId="6" applyNumberFormat="1" applyFont="1" applyFill="1" applyBorder="1" applyAlignment="1">
      <alignment horizontal="center" vertical="center"/>
    </xf>
    <xf numFmtId="0" fontId="6" fillId="2" borderId="0" xfId="6" applyNumberFormat="1" applyFont="1" applyFill="1" applyBorder="1" applyAlignment="1">
      <alignment vertical="center"/>
    </xf>
    <xf numFmtId="0" fontId="6" fillId="2" borderId="0" xfId="0" applyFont="1" applyFill="1" applyBorder="1" applyAlignment="1">
      <alignment horizontal="center" vertical="center"/>
    </xf>
    <xf numFmtId="0" fontId="25" fillId="2" borderId="0" xfId="6" applyNumberFormat="1" applyFont="1" applyFill="1" applyBorder="1" applyAlignment="1">
      <alignment horizontal="center" vertical="center"/>
    </xf>
    <xf numFmtId="0" fontId="25" fillId="2" borderId="0" xfId="6" applyNumberFormat="1" applyFont="1" applyFill="1" applyBorder="1"/>
    <xf numFmtId="0" fontId="8" fillId="2" borderId="0" xfId="0" applyFont="1" applyFill="1" applyBorder="1" applyAlignment="1">
      <alignment horizontal="left"/>
    </xf>
    <xf numFmtId="0" fontId="44" fillId="3" borderId="0" xfId="0" applyFont="1" applyFill="1" applyBorder="1"/>
    <xf numFmtId="0" fontId="8" fillId="2" borderId="0" xfId="0" applyFont="1" applyFill="1"/>
    <xf numFmtId="0" fontId="8" fillId="2" borderId="0" xfId="0" applyFont="1" applyFill="1" applyAlignment="1">
      <alignment horizontal="left"/>
    </xf>
    <xf numFmtId="0" fontId="8" fillId="2" borderId="0" xfId="0" applyFont="1" applyFill="1" applyBorder="1" applyAlignment="1">
      <alignment horizontal="center" vertical="center"/>
    </xf>
    <xf numFmtId="3" fontId="8" fillId="2" borderId="0" xfId="0" applyNumberFormat="1" applyFont="1" applyFill="1"/>
    <xf numFmtId="0" fontId="8" fillId="2" borderId="7" xfId="0" applyFont="1" applyFill="1" applyBorder="1" applyAlignment="1">
      <alignment horizontal="left"/>
    </xf>
    <xf numFmtId="0" fontId="8" fillId="2" borderId="7" xfId="0" applyFont="1" applyFill="1" applyBorder="1"/>
    <xf numFmtId="0" fontId="17" fillId="2" borderId="0" xfId="0" applyFont="1" applyFill="1" applyBorder="1" applyAlignment="1">
      <alignment horizontal="left" vertical="center" wrapText="1"/>
    </xf>
    <xf numFmtId="173" fontId="8" fillId="2" borderId="0" xfId="0" applyNumberFormat="1" applyFont="1" applyFill="1" applyBorder="1" applyAlignment="1">
      <alignment horizontal="left" vertical="center"/>
    </xf>
    <xf numFmtId="3" fontId="8" fillId="2" borderId="0" xfId="0" applyNumberFormat="1" applyFont="1" applyFill="1" applyBorder="1" applyAlignment="1">
      <alignment vertical="center"/>
    </xf>
    <xf numFmtId="0" fontId="6" fillId="2" borderId="0" xfId="0" applyFont="1" applyFill="1" applyBorder="1" applyAlignment="1">
      <alignment horizontal="left" vertical="center"/>
    </xf>
    <xf numFmtId="3" fontId="6" fillId="2" borderId="0" xfId="0" applyNumberFormat="1" applyFont="1" applyFill="1" applyBorder="1" applyAlignment="1">
      <alignment vertical="center"/>
    </xf>
    <xf numFmtId="0" fontId="6" fillId="2" borderId="9" xfId="0" applyFont="1" applyFill="1" applyBorder="1" applyAlignment="1">
      <alignment horizontal="center" vertical="top"/>
    </xf>
    <xf numFmtId="0" fontId="26" fillId="2" borderId="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6" fillId="0" borderId="0" xfId="0" applyFont="1" applyFill="1" applyAlignment="1">
      <alignment horizontal="center" vertical="center"/>
    </xf>
    <xf numFmtId="0" fontId="6" fillId="2" borderId="9" xfId="0" applyFont="1" applyFill="1" applyBorder="1" applyAlignment="1">
      <alignment horizontal="center" vertical="top" wrapText="1"/>
    </xf>
    <xf numFmtId="0" fontId="6" fillId="0" borderId="0" xfId="0" applyFont="1" applyFill="1" applyBorder="1" applyAlignment="1">
      <alignment horizontal="center" vertical="center"/>
    </xf>
    <xf numFmtId="0" fontId="26" fillId="2" borderId="15" xfId="0" applyFont="1" applyFill="1" applyBorder="1" applyAlignment="1">
      <alignment horizontal="left" vertical="center" wrapText="1"/>
    </xf>
    <xf numFmtId="0" fontId="19" fillId="2" borderId="0" xfId="0" applyFont="1" applyFill="1" applyBorder="1" applyAlignment="1">
      <alignment horizontal="right" vertical="center" wrapText="1" indent="1"/>
    </xf>
    <xf numFmtId="0" fontId="14" fillId="2" borderId="4" xfId="0" applyFont="1" applyFill="1" applyBorder="1" applyAlignment="1">
      <alignment horizontal="center" vertical="center" wrapText="1"/>
    </xf>
    <xf numFmtId="0" fontId="14" fillId="2" borderId="15" xfId="0" applyFont="1" applyFill="1" applyBorder="1" applyAlignment="1">
      <alignment horizontal="left" vertical="center"/>
    </xf>
    <xf numFmtId="0" fontId="22" fillId="2" borderId="15" xfId="0" applyFont="1" applyFill="1" applyBorder="1" applyAlignment="1">
      <alignment horizontal="centerContinuous" vertical="center"/>
    </xf>
    <xf numFmtId="0" fontId="14" fillId="2" borderId="7"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8" xfId="0" applyFont="1" applyFill="1" applyBorder="1" applyAlignment="1">
      <alignment horizontal="left" vertical="center"/>
    </xf>
    <xf numFmtId="0" fontId="14" fillId="0" borderId="6" xfId="0" applyFont="1" applyFill="1" applyBorder="1" applyAlignment="1">
      <alignment horizontal="center"/>
    </xf>
    <xf numFmtId="0" fontId="14" fillId="2" borderId="1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2" fillId="2" borderId="0" xfId="0" applyFont="1" applyFill="1" applyBorder="1"/>
    <xf numFmtId="0" fontId="26"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4" fillId="2" borderId="7" xfId="0" applyFont="1" applyFill="1" applyBorder="1"/>
    <xf numFmtId="3" fontId="14" fillId="2" borderId="7" xfId="0" applyNumberFormat="1" applyFont="1" applyFill="1" applyBorder="1"/>
    <xf numFmtId="168" fontId="14" fillId="2" borderId="7" xfId="4" applyNumberFormat="1" applyFont="1" applyFill="1" applyBorder="1"/>
    <xf numFmtId="3" fontId="0" fillId="2" borderId="0" xfId="0" applyNumberFormat="1" applyFill="1"/>
    <xf numFmtId="3" fontId="8" fillId="2" borderId="5" xfId="0" applyNumberFormat="1" applyFont="1" applyFill="1" applyBorder="1"/>
    <xf numFmtId="3" fontId="6" fillId="2" borderId="5" xfId="0" applyNumberFormat="1" applyFont="1" applyFill="1" applyBorder="1"/>
    <xf numFmtId="3" fontId="8" fillId="2" borderId="0" xfId="0" applyNumberFormat="1" applyFont="1" applyFill="1" applyBorder="1" applyAlignment="1">
      <alignment horizontal="right" indent="1"/>
    </xf>
    <xf numFmtId="0" fontId="0" fillId="2" borderId="15" xfId="0" applyFill="1" applyBorder="1"/>
    <xf numFmtId="0" fontId="14" fillId="2" borderId="12" xfId="0" applyFont="1" applyFill="1" applyBorder="1" applyAlignment="1">
      <alignment horizontal="left" vertical="center" wrapText="1"/>
    </xf>
    <xf numFmtId="0" fontId="14" fillId="2" borderId="15" xfId="0" applyFont="1" applyFill="1" applyBorder="1" applyAlignment="1">
      <alignment vertical="center"/>
    </xf>
    <xf numFmtId="1" fontId="6" fillId="0" borderId="0" xfId="0" applyNumberFormat="1" applyFont="1" applyBorder="1" applyAlignment="1">
      <alignment horizontal="center"/>
    </xf>
    <xf numFmtId="1" fontId="14" fillId="2" borderId="1" xfId="0" applyNumberFormat="1" applyFont="1" applyFill="1" applyBorder="1" applyAlignment="1">
      <alignment horizontal="left" vertical="top" wrapText="1"/>
    </xf>
    <xf numFmtId="0" fontId="7" fillId="2" borderId="0" xfId="0" applyFont="1" applyFill="1" applyAlignment="1">
      <alignment horizontal="right"/>
    </xf>
    <xf numFmtId="0" fontId="6" fillId="2" borderId="5" xfId="6" applyNumberFormat="1" applyFont="1" applyFill="1" applyBorder="1" applyAlignment="1">
      <alignment horizontal="center"/>
    </xf>
    <xf numFmtId="173" fontId="6" fillId="2" borderId="5" xfId="6" applyNumberFormat="1" applyFont="1" applyFill="1" applyBorder="1" applyAlignment="1">
      <alignment horizontal="center" vertical="center"/>
    </xf>
    <xf numFmtId="0" fontId="6" fillId="2" borderId="5" xfId="0" applyFont="1" applyFill="1" applyBorder="1"/>
    <xf numFmtId="3" fontId="8" fillId="2" borderId="0" xfId="0" applyNumberFormat="1" applyFont="1" applyFill="1" applyBorder="1" applyAlignment="1">
      <alignment horizontal="right" vertical="center" indent="1"/>
    </xf>
    <xf numFmtId="0" fontId="14" fillId="2" borderId="4" xfId="0" applyFont="1" applyFill="1" applyBorder="1" applyAlignment="1">
      <alignment horizontal="left" vertical="center" wrapText="1"/>
    </xf>
    <xf numFmtId="173" fontId="6" fillId="2" borderId="0" xfId="0" applyNumberFormat="1" applyFont="1" applyFill="1" applyBorder="1" applyAlignment="1">
      <alignment horizontal="left" vertical="center"/>
    </xf>
    <xf numFmtId="0" fontId="14" fillId="2" borderId="8" xfId="0" applyFont="1" applyFill="1" applyBorder="1" applyAlignment="1">
      <alignment vertical="center"/>
    </xf>
    <xf numFmtId="0" fontId="8" fillId="2" borderId="15" xfId="0" applyFont="1" applyFill="1" applyBorder="1" applyAlignment="1">
      <alignment vertical="center"/>
    </xf>
    <xf numFmtId="0" fontId="8" fillId="2" borderId="11" xfId="0" applyFont="1" applyFill="1" applyBorder="1" applyAlignment="1">
      <alignment vertical="center"/>
    </xf>
    <xf numFmtId="0" fontId="17" fillId="2" borderId="10"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26" fillId="2" borderId="8" xfId="0" applyFont="1" applyFill="1" applyBorder="1" applyAlignment="1">
      <alignment horizontal="left" vertical="center" wrapText="1"/>
    </xf>
    <xf numFmtId="3" fontId="6" fillId="2" borderId="5" xfId="0" applyNumberFormat="1" applyFont="1" applyFill="1" applyBorder="1" applyAlignment="1">
      <alignment vertical="center"/>
    </xf>
    <xf numFmtId="0" fontId="6" fillId="2" borderId="5" xfId="0" applyFont="1" applyFill="1" applyBorder="1" applyAlignment="1">
      <alignment horizontal="center" vertical="center"/>
    </xf>
    <xf numFmtId="0" fontId="14" fillId="0" borderId="13" xfId="0" applyFont="1" applyFill="1" applyBorder="1" applyAlignment="1">
      <alignment vertical="top" wrapText="1"/>
    </xf>
    <xf numFmtId="0" fontId="14" fillId="0" borderId="6" xfId="0" applyFont="1" applyFill="1" applyBorder="1" applyAlignment="1">
      <alignment vertical="top" wrapText="1"/>
    </xf>
    <xf numFmtId="0" fontId="14" fillId="2" borderId="2" xfId="0" applyFont="1" applyFill="1" applyBorder="1" applyAlignment="1">
      <alignment horizontal="left" vertical="center" wrapText="1"/>
    </xf>
    <xf numFmtId="0" fontId="14" fillId="2" borderId="5" xfId="0" applyFont="1" applyFill="1" applyBorder="1" applyAlignment="1">
      <alignment vertical="top" wrapText="1"/>
    </xf>
    <xf numFmtId="0" fontId="17" fillId="2" borderId="0" xfId="0" applyFont="1" applyFill="1" applyAlignment="1">
      <alignment vertical="center" wrapText="1"/>
    </xf>
    <xf numFmtId="0" fontId="8" fillId="2" borderId="0" xfId="0" applyFont="1" applyFill="1" applyAlignment="1">
      <alignment vertical="center"/>
    </xf>
    <xf numFmtId="0" fontId="26" fillId="2" borderId="0" xfId="0" applyFont="1" applyFill="1" applyAlignment="1">
      <alignment vertical="center"/>
    </xf>
    <xf numFmtId="0" fontId="11" fillId="0" borderId="0" xfId="0" applyFont="1" applyFill="1" applyBorder="1" applyAlignment="1">
      <alignment vertical="center"/>
    </xf>
    <xf numFmtId="0" fontId="17" fillId="0" borderId="0" xfId="0" applyFont="1" applyFill="1" applyBorder="1" applyAlignment="1">
      <alignment vertical="center"/>
    </xf>
    <xf numFmtId="173" fontId="25" fillId="0" borderId="0" xfId="6" applyNumberFormat="1" applyFont="1" applyFill="1" applyBorder="1" applyAlignment="1">
      <alignment horizontal="center" vertical="center"/>
    </xf>
    <xf numFmtId="0" fontId="25" fillId="0" borderId="0" xfId="6" applyNumberFormat="1" applyFont="1" applyFill="1" applyBorder="1" applyAlignment="1">
      <alignment vertical="center"/>
    </xf>
    <xf numFmtId="0" fontId="0" fillId="0" borderId="0" xfId="0" applyFill="1" applyBorder="1"/>
    <xf numFmtId="164" fontId="26" fillId="2" borderId="11" xfId="0" applyNumberFormat="1" applyFont="1" applyFill="1" applyBorder="1" applyAlignment="1">
      <alignment horizontal="left" wrapText="1"/>
    </xf>
    <xf numFmtId="0" fontId="14" fillId="2" borderId="0" xfId="0" applyFont="1" applyFill="1" applyBorder="1" applyAlignment="1">
      <alignment horizontal="left" vertical="top" wrapText="1"/>
    </xf>
    <xf numFmtId="0" fontId="14" fillId="2" borderId="12" xfId="0" applyFont="1" applyFill="1" applyBorder="1" applyAlignment="1">
      <alignment horizontal="left" vertical="top" wrapText="1"/>
    </xf>
    <xf numFmtId="0" fontId="6" fillId="2"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164" fontId="26" fillId="2" borderId="8" xfId="0" applyNumberFormat="1" applyFont="1" applyFill="1" applyBorder="1" applyAlignment="1">
      <alignment horizontal="left" wrapText="1"/>
    </xf>
    <xf numFmtId="0" fontId="14" fillId="2" borderId="3" xfId="0" applyFont="1" applyFill="1" applyBorder="1" applyAlignment="1">
      <alignment horizontal="left" vertical="top" wrapText="1"/>
    </xf>
    <xf numFmtId="0" fontId="6" fillId="2" borderId="7" xfId="0" applyFont="1" applyFill="1" applyBorder="1" applyAlignment="1">
      <alignment horizontal="center" vertical="center" wrapText="1"/>
    </xf>
    <xf numFmtId="0" fontId="11" fillId="2" borderId="0" xfId="0" applyFont="1" applyFill="1" applyBorder="1" applyAlignment="1">
      <alignment vertical="center"/>
    </xf>
    <xf numFmtId="0" fontId="17" fillId="0" borderId="0" xfId="0" applyFont="1" applyFill="1" applyBorder="1" applyAlignment="1">
      <alignment horizontal="center" vertical="center"/>
    </xf>
    <xf numFmtId="164" fontId="8" fillId="2" borderId="0" xfId="0" applyNumberFormat="1" applyFont="1" applyFill="1" applyAlignment="1">
      <alignment horizontal="center"/>
    </xf>
    <xf numFmtId="0" fontId="16" fillId="0" borderId="0" xfId="0" applyFont="1" applyFill="1" applyBorder="1" applyAlignment="1">
      <alignment horizontal="right"/>
    </xf>
    <xf numFmtId="0" fontId="6" fillId="0" borderId="0" xfId="0" applyFont="1" applyFill="1" applyBorder="1" applyAlignment="1">
      <alignment horizontal="center" vertical="center" wrapText="1"/>
    </xf>
    <xf numFmtId="164" fontId="6" fillId="0" borderId="0" xfId="0" applyNumberFormat="1" applyFont="1" applyFill="1" applyBorder="1" applyAlignment="1">
      <alignment horizontal="center" wrapText="1"/>
    </xf>
    <xf numFmtId="0" fontId="25" fillId="0" borderId="0" xfId="6" applyNumberFormat="1" applyFont="1" applyFill="1" applyBorder="1" applyAlignment="1">
      <alignment horizontal="center" vertical="center"/>
    </xf>
    <xf numFmtId="0" fontId="25" fillId="0" borderId="0" xfId="6" applyNumberFormat="1" applyFont="1" applyFill="1" applyBorder="1"/>
    <xf numFmtId="169" fontId="26" fillId="0" borderId="0" xfId="0" applyNumberFormat="1" applyFont="1" applyFill="1" applyBorder="1" applyAlignment="1">
      <alignment vertical="center"/>
    </xf>
    <xf numFmtId="172" fontId="26" fillId="0" borderId="0" xfId="4" applyNumberFormat="1" applyFont="1" applyFill="1" applyBorder="1" applyAlignment="1">
      <alignment horizontal="righ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69" fontId="25" fillId="0" borderId="0" xfId="0" applyNumberFormat="1" applyFont="1" applyFill="1" applyBorder="1" applyAlignment="1">
      <alignment vertical="center"/>
    </xf>
    <xf numFmtId="172" fontId="25" fillId="0" borderId="0" xfId="4" applyNumberFormat="1" applyFont="1" applyFill="1" applyBorder="1" applyAlignment="1">
      <alignment horizontal="right" vertical="center"/>
    </xf>
    <xf numFmtId="0" fontId="15" fillId="0" borderId="0" xfId="0" applyFont="1" applyFill="1" applyBorder="1"/>
    <xf numFmtId="0" fontId="14" fillId="0" borderId="0" xfId="0" applyFont="1" applyFill="1" applyBorder="1" applyAlignment="1">
      <alignment horizontal="left" vertical="top" wrapText="1"/>
    </xf>
    <xf numFmtId="164" fontId="14" fillId="0" borderId="0" xfId="0" applyNumberFormat="1" applyFont="1" applyFill="1" applyBorder="1" applyAlignment="1">
      <alignment vertical="top" wrapText="1"/>
    </xf>
    <xf numFmtId="164" fontId="26" fillId="0" borderId="0" xfId="0" applyNumberFormat="1" applyFont="1" applyFill="1" applyBorder="1" applyAlignment="1">
      <alignment horizontal="left" wrapText="1"/>
    </xf>
    <xf numFmtId="0" fontId="16" fillId="2" borderId="0" xfId="0" applyFont="1" applyFill="1" applyBorder="1" applyAlignment="1">
      <alignment horizontal="left" vertical="center"/>
    </xf>
    <xf numFmtId="0" fontId="15" fillId="2" borderId="0" xfId="6" applyFont="1" applyFill="1" applyBorder="1"/>
    <xf numFmtId="171" fontId="15" fillId="2" borderId="0" xfId="6" applyNumberFormat="1" applyFont="1" applyFill="1" applyBorder="1"/>
    <xf numFmtId="0" fontId="11" fillId="2" borderId="0" xfId="6" applyFont="1" applyFill="1" applyBorder="1" applyAlignment="1"/>
    <xf numFmtId="0" fontId="15" fillId="2" borderId="0" xfId="6" applyFont="1" applyFill="1" applyBorder="1" applyAlignment="1"/>
    <xf numFmtId="167" fontId="15" fillId="2" borderId="0" xfId="6" applyNumberFormat="1" applyFont="1" applyFill="1" applyBorder="1" applyAlignment="1"/>
    <xf numFmtId="3" fontId="15" fillId="2" borderId="0" xfId="6" applyNumberFormat="1" applyFont="1" applyFill="1" applyBorder="1" applyAlignment="1"/>
    <xf numFmtId="3" fontId="15" fillId="2" borderId="0" xfId="1" applyNumberFormat="1" applyFont="1" applyFill="1" applyBorder="1" applyAlignment="1"/>
    <xf numFmtId="0" fontId="20" fillId="2" borderId="0" xfId="6" applyFont="1" applyFill="1" applyBorder="1" applyAlignment="1"/>
    <xf numFmtId="0" fontId="14" fillId="2" borderId="1" xfId="6" applyFont="1" applyFill="1" applyBorder="1" applyAlignment="1">
      <alignment horizontal="left" vertical="top" wrapText="1"/>
    </xf>
    <xf numFmtId="0" fontId="14" fillId="2" borderId="9" xfId="0" applyFont="1" applyFill="1" applyBorder="1" applyAlignment="1">
      <alignment vertical="center" wrapText="1"/>
    </xf>
    <xf numFmtId="0" fontId="21" fillId="2" borderId="0" xfId="6" applyFont="1" applyFill="1" applyBorder="1" applyAlignment="1">
      <alignment horizontal="center" vertical="center" wrapText="1"/>
    </xf>
    <xf numFmtId="0" fontId="19" fillId="2" borderId="0" xfId="6" applyFont="1" applyFill="1" applyBorder="1" applyAlignment="1">
      <alignment horizontal="center" vertical="center" wrapText="1"/>
    </xf>
    <xf numFmtId="167" fontId="8" fillId="2" borderId="5" xfId="6" applyNumberFormat="1" applyFont="1" applyFill="1" applyBorder="1" applyAlignment="1">
      <alignment horizontal="right"/>
    </xf>
    <xf numFmtId="3" fontId="8" fillId="2" borderId="0" xfId="6" applyNumberFormat="1" applyFont="1" applyFill="1" applyBorder="1" applyAlignment="1">
      <alignment horizontal="right"/>
    </xf>
    <xf numFmtId="167" fontId="8" fillId="2" borderId="5" xfId="6" applyNumberFormat="1" applyFont="1" applyFill="1" applyBorder="1" applyAlignment="1">
      <alignment horizontal="right" vertical="center"/>
    </xf>
    <xf numFmtId="3" fontId="8" fillId="2" borderId="0" xfId="6" applyNumberFormat="1" applyFont="1" applyFill="1" applyBorder="1" applyAlignment="1">
      <alignment horizontal="right" vertical="center"/>
    </xf>
    <xf numFmtId="0" fontId="20" fillId="2" borderId="7" xfId="6" applyNumberFormat="1" applyFont="1" applyFill="1" applyBorder="1" applyAlignment="1">
      <alignment horizontal="center"/>
    </xf>
    <xf numFmtId="0" fontId="20" fillId="2" borderId="7" xfId="6" applyNumberFormat="1" applyFont="1" applyFill="1" applyBorder="1" applyAlignment="1">
      <alignment horizontal="left"/>
    </xf>
    <xf numFmtId="170" fontId="20" fillId="2" borderId="7" xfId="6" applyNumberFormat="1" applyFont="1" applyFill="1" applyBorder="1" applyAlignment="1">
      <alignment horizontal="right"/>
    </xf>
    <xf numFmtId="165" fontId="11" fillId="2" borderId="7" xfId="0" applyNumberFormat="1" applyFont="1" applyFill="1" applyBorder="1"/>
    <xf numFmtId="171" fontId="20" fillId="2" borderId="7" xfId="6" applyNumberFormat="1" applyFont="1" applyFill="1" applyBorder="1" applyAlignment="1">
      <alignment horizontal="right"/>
    </xf>
    <xf numFmtId="3" fontId="20" fillId="2" borderId="7" xfId="6" applyNumberFormat="1" applyFont="1" applyFill="1" applyBorder="1" applyAlignment="1">
      <alignment horizontal="right"/>
    </xf>
    <xf numFmtId="0" fontId="20" fillId="2" borderId="0" xfId="6" applyNumberFormat="1" applyFont="1" applyFill="1" applyBorder="1" applyAlignment="1">
      <alignment horizontal="center"/>
    </xf>
    <xf numFmtId="0" fontId="20" fillId="2" borderId="0" xfId="6" applyNumberFormat="1" applyFont="1" applyFill="1" applyBorder="1" applyAlignment="1">
      <alignment horizontal="left"/>
    </xf>
    <xf numFmtId="170" fontId="20" fillId="2" borderId="0" xfId="6" applyNumberFormat="1" applyFont="1" applyFill="1" applyBorder="1" applyAlignment="1">
      <alignment horizontal="right"/>
    </xf>
    <xf numFmtId="165" fontId="11" fillId="2" borderId="0" xfId="0" applyNumberFormat="1" applyFont="1" applyFill="1" applyBorder="1"/>
    <xf numFmtId="171" fontId="20" fillId="2" borderId="0" xfId="6" applyNumberFormat="1" applyFont="1" applyFill="1" applyBorder="1" applyAlignment="1">
      <alignment horizontal="right"/>
    </xf>
    <xf numFmtId="3" fontId="20" fillId="2" borderId="0" xfId="6" applyNumberFormat="1" applyFont="1" applyFill="1" applyBorder="1" applyAlignment="1">
      <alignment horizontal="right"/>
    </xf>
    <xf numFmtId="0" fontId="16" fillId="2" borderId="0" xfId="6" applyFont="1" applyFill="1" applyBorder="1" applyAlignment="1"/>
    <xf numFmtId="3" fontId="30" fillId="2" borderId="0" xfId="1" applyNumberFormat="1" applyFont="1" applyFill="1" applyBorder="1" applyAlignment="1">
      <alignment horizontal="right"/>
    </xf>
    <xf numFmtId="0" fontId="26" fillId="2" borderId="0" xfId="0" applyFont="1" applyFill="1" applyBorder="1"/>
    <xf numFmtId="0" fontId="26" fillId="2" borderId="1" xfId="0" applyFont="1" applyFill="1" applyBorder="1" applyAlignment="1">
      <alignment vertical="top" wrapText="1"/>
    </xf>
    <xf numFmtId="0" fontId="25" fillId="2" borderId="14" xfId="0" applyFont="1" applyFill="1" applyBorder="1" applyAlignment="1">
      <alignment vertical="top" wrapText="1"/>
    </xf>
    <xf numFmtId="0" fontId="25" fillId="2"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25" fillId="2" borderId="0" xfId="0" applyFont="1" applyFill="1" applyBorder="1"/>
    <xf numFmtId="0" fontId="26" fillId="2" borderId="9" xfId="0" applyFont="1" applyFill="1" applyBorder="1" applyAlignment="1">
      <alignment vertical="top" wrapText="1"/>
    </xf>
    <xf numFmtId="173" fontId="6" fillId="2" borderId="0" xfId="0" applyNumberFormat="1" applyFont="1" applyFill="1" applyBorder="1" applyAlignment="1">
      <alignment horizontal="center" vertical="center"/>
    </xf>
    <xf numFmtId="0" fontId="6" fillId="2" borderId="0" xfId="0" applyFont="1" applyFill="1" applyBorder="1" applyAlignment="1">
      <alignment vertical="center"/>
    </xf>
    <xf numFmtId="0" fontId="14" fillId="2" borderId="2" xfId="0" applyFont="1" applyFill="1" applyBorder="1" applyAlignment="1">
      <alignment vertical="top"/>
    </xf>
    <xf numFmtId="0" fontId="14" fillId="2" borderId="12" xfId="0" applyFont="1" applyFill="1" applyBorder="1" applyAlignment="1">
      <alignment vertical="top" wrapText="1"/>
    </xf>
    <xf numFmtId="0" fontId="14" fillId="2" borderId="15" xfId="0" applyFont="1" applyFill="1" applyBorder="1" applyAlignment="1">
      <alignment horizontal="left" vertical="top"/>
    </xf>
    <xf numFmtId="0" fontId="22" fillId="2" borderId="15" xfId="0" applyFont="1" applyFill="1" applyBorder="1" applyAlignment="1">
      <alignment vertical="top"/>
    </xf>
    <xf numFmtId="0" fontId="14" fillId="2" borderId="15" xfId="0" applyFont="1" applyFill="1" applyBorder="1" applyAlignment="1">
      <alignment vertical="top"/>
    </xf>
    <xf numFmtId="0" fontId="14" fillId="2" borderId="13" xfId="0" applyFont="1" applyFill="1" applyBorder="1" applyAlignment="1">
      <alignment vertical="top" wrapText="1"/>
    </xf>
    <xf numFmtId="0" fontId="14" fillId="2" borderId="11" xfId="0" applyFont="1" applyFill="1" applyBorder="1" applyAlignment="1">
      <alignment vertical="top" wrapText="1"/>
    </xf>
    <xf numFmtId="0" fontId="14" fillId="2" borderId="1" xfId="0" applyFont="1" applyFill="1" applyBorder="1" applyAlignment="1">
      <alignment vertical="top" wrapText="1"/>
    </xf>
    <xf numFmtId="3" fontId="0" fillId="2" borderId="7" xfId="0" applyNumberFormat="1" applyFill="1" applyBorder="1"/>
    <xf numFmtId="168" fontId="0" fillId="2" borderId="7" xfId="4" applyNumberFormat="1" applyFont="1" applyFill="1" applyBorder="1"/>
    <xf numFmtId="9" fontId="0" fillId="2" borderId="7" xfId="4" applyFont="1" applyFill="1" applyBorder="1"/>
    <xf numFmtId="0" fontId="14" fillId="2" borderId="13" xfId="0" applyFont="1" applyFill="1" applyBorder="1" applyAlignment="1">
      <alignment horizontal="left" vertical="top" wrapText="1"/>
    </xf>
    <xf numFmtId="0" fontId="25" fillId="2" borderId="0" xfId="0" applyFont="1" applyFill="1" applyBorder="1" applyAlignment="1">
      <alignment horizontal="right" vertical="center" wrapText="1" indent="1"/>
    </xf>
    <xf numFmtId="3" fontId="8" fillId="2" borderId="5" xfId="0" applyNumberFormat="1" applyFont="1" applyFill="1" applyBorder="1" applyAlignment="1">
      <alignment vertical="center"/>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25" fillId="2" borderId="10" xfId="0" applyFont="1" applyFill="1" applyBorder="1" applyAlignment="1">
      <alignment horizontal="left" vertical="top" wrapText="1"/>
    </xf>
    <xf numFmtId="0" fontId="46" fillId="2" borderId="3" xfId="0" applyFont="1" applyFill="1" applyBorder="1" applyAlignment="1">
      <alignment vertical="top"/>
    </xf>
    <xf numFmtId="0" fontId="26" fillId="2" borderId="10" xfId="0" applyFont="1" applyFill="1" applyBorder="1" applyAlignment="1">
      <alignment vertical="top" wrapText="1"/>
    </xf>
    <xf numFmtId="0" fontId="14" fillId="2" borderId="3" xfId="0" applyFont="1" applyFill="1" applyBorder="1" applyAlignment="1">
      <alignment vertical="top"/>
    </xf>
    <xf numFmtId="0" fontId="26" fillId="2" borderId="14" xfId="0" applyFont="1" applyFill="1" applyBorder="1" applyAlignment="1">
      <alignment vertical="top" wrapText="1"/>
    </xf>
    <xf numFmtId="0" fontId="14" fillId="2" borderId="0" xfId="0" applyFont="1" applyFill="1" applyBorder="1" applyAlignment="1">
      <alignment vertical="top" wrapText="1"/>
    </xf>
    <xf numFmtId="0" fontId="14" fillId="2" borderId="15" xfId="0" applyFont="1" applyFill="1" applyBorder="1" applyAlignment="1">
      <alignment vertical="top" wrapText="1"/>
    </xf>
    <xf numFmtId="164" fontId="16" fillId="0" borderId="0" xfId="0" applyNumberFormat="1" applyFont="1" applyFill="1" applyAlignment="1">
      <alignment horizontal="right"/>
    </xf>
    <xf numFmtId="0" fontId="20" fillId="2" borderId="0" xfId="0" applyFont="1" applyFill="1" applyBorder="1"/>
    <xf numFmtId="0" fontId="17" fillId="2" borderId="0" xfId="0" applyFont="1" applyFill="1" applyBorder="1" applyAlignment="1">
      <alignment horizontal="center" wrapText="1"/>
    </xf>
    <xf numFmtId="0" fontId="21" fillId="2" borderId="0" xfId="0" applyFont="1" applyFill="1" applyBorder="1" applyAlignment="1">
      <alignment horizontal="center" vertical="center" wrapText="1"/>
    </xf>
    <xf numFmtId="16" fontId="19" fillId="2" borderId="0" xfId="0" applyNumberFormat="1" applyFont="1" applyFill="1" applyBorder="1" applyAlignment="1">
      <alignment horizontal="center" vertical="center" wrapText="1"/>
    </xf>
    <xf numFmtId="0" fontId="22" fillId="2" borderId="15" xfId="0" applyFont="1" applyFill="1" applyBorder="1" applyAlignment="1">
      <alignment horizontal="left" vertical="top"/>
    </xf>
    <xf numFmtId="0" fontId="14" fillId="2" borderId="14" xfId="0" applyFont="1" applyFill="1" applyBorder="1" applyAlignment="1">
      <alignment vertical="top" wrapText="1"/>
    </xf>
    <xf numFmtId="0" fontId="14" fillId="2" borderId="3" xfId="0" applyFont="1" applyFill="1" applyBorder="1" applyAlignment="1">
      <alignment horizontal="left" vertical="top"/>
    </xf>
    <xf numFmtId="0" fontId="14" fillId="2" borderId="0" xfId="0" applyFont="1" applyFill="1" applyBorder="1" applyAlignment="1">
      <alignment horizontal="left" vertical="top"/>
    </xf>
    <xf numFmtId="0" fontId="22" fillId="2" borderId="3" xfId="0" applyFont="1" applyFill="1" applyBorder="1" applyAlignment="1">
      <alignment horizontal="left" vertical="top"/>
    </xf>
    <xf numFmtId="0" fontId="14" fillId="2" borderId="10" xfId="0" applyFont="1" applyFill="1" applyBorder="1" applyAlignment="1">
      <alignment vertical="top" wrapText="1"/>
    </xf>
    <xf numFmtId="0" fontId="14" fillId="2" borderId="0" xfId="0" applyFont="1" applyFill="1" applyBorder="1" applyAlignment="1">
      <alignment vertical="top"/>
    </xf>
    <xf numFmtId="0" fontId="22" fillId="2" borderId="0" xfId="0" applyFont="1" applyFill="1" applyBorder="1" applyAlignment="1">
      <alignment vertical="top"/>
    </xf>
    <xf numFmtId="0" fontId="26" fillId="2" borderId="1" xfId="0" applyFont="1" applyFill="1" applyBorder="1" applyAlignment="1">
      <alignment horizontal="left" vertical="top" wrapText="1"/>
    </xf>
    <xf numFmtId="0" fontId="6" fillId="2" borderId="7" xfId="0" applyFont="1" applyFill="1" applyBorder="1" applyAlignment="1">
      <alignment horizontal="center"/>
    </xf>
    <xf numFmtId="0" fontId="14" fillId="2" borderId="12" xfId="0" applyFont="1" applyFill="1" applyBorder="1" applyAlignment="1">
      <alignment horizontal="left" vertical="top"/>
    </xf>
    <xf numFmtId="0" fontId="6" fillId="2" borderId="14" xfId="0" applyFont="1" applyFill="1" applyBorder="1" applyAlignment="1">
      <alignment horizontal="center"/>
    </xf>
    <xf numFmtId="0" fontId="14" fillId="2" borderId="9" xfId="0" applyFont="1" applyFill="1" applyBorder="1" applyAlignment="1">
      <alignment vertical="top" wrapText="1"/>
    </xf>
    <xf numFmtId="0" fontId="26" fillId="2" borderId="9" xfId="0" applyFont="1" applyFill="1" applyBorder="1" applyAlignment="1">
      <alignment horizontal="left" vertical="top" wrapText="1"/>
    </xf>
    <xf numFmtId="0" fontId="26" fillId="2" borderId="14" xfId="0" applyFont="1" applyFill="1" applyBorder="1" applyAlignment="1">
      <alignment horizontal="left" vertical="top" wrapText="1"/>
    </xf>
    <xf numFmtId="0" fontId="14" fillId="2" borderId="2" xfId="0" applyFont="1" applyFill="1" applyBorder="1" applyAlignment="1">
      <alignment vertical="top" wrapText="1"/>
    </xf>
    <xf numFmtId="0" fontId="14" fillId="2" borderId="2" xfId="0" applyFont="1" applyFill="1" applyBorder="1" applyAlignment="1">
      <alignment horizontal="left" vertical="top"/>
    </xf>
    <xf numFmtId="3" fontId="8" fillId="2" borderId="0" xfId="0" applyNumberFormat="1" applyFont="1" applyFill="1" applyBorder="1" applyAlignment="1">
      <alignment horizontal="right"/>
    </xf>
    <xf numFmtId="0" fontId="6" fillId="2" borderId="7" xfId="0" applyFont="1" applyFill="1" applyBorder="1"/>
    <xf numFmtId="3" fontId="6" fillId="2" borderId="7" xfId="0" applyNumberFormat="1" applyFont="1" applyFill="1" applyBorder="1"/>
    <xf numFmtId="168" fontId="6" fillId="2" borderId="7" xfId="4" applyNumberFormat="1" applyFont="1" applyFill="1" applyBorder="1" applyAlignment="1">
      <alignment horizontal="right"/>
    </xf>
    <xf numFmtId="0" fontId="14" fillId="2" borderId="5" xfId="0" applyFont="1" applyFill="1" applyBorder="1" applyAlignment="1">
      <alignment horizontal="left" vertical="top"/>
    </xf>
    <xf numFmtId="0" fontId="17" fillId="2" borderId="0" xfId="0" applyFont="1" applyFill="1" applyAlignment="1">
      <alignment horizontal="center" wrapText="1"/>
    </xf>
    <xf numFmtId="0" fontId="17" fillId="2" borderId="5" xfId="0" applyFont="1" applyFill="1" applyBorder="1" applyAlignment="1">
      <alignment horizontal="center" wrapText="1"/>
    </xf>
    <xf numFmtId="164" fontId="16" fillId="2" borderId="0" xfId="0" applyNumberFormat="1" applyFont="1" applyFill="1" applyAlignment="1">
      <alignment horizontal="right"/>
    </xf>
    <xf numFmtId="16" fontId="21" fillId="2" borderId="0" xfId="0" applyNumberFormat="1" applyFont="1" applyFill="1" applyBorder="1" applyAlignment="1">
      <alignment horizontal="center" vertical="center" wrapText="1"/>
    </xf>
    <xf numFmtId="17" fontId="19" fillId="2" borderId="0" xfId="0" applyNumberFormat="1" applyFont="1" applyFill="1" applyBorder="1" applyAlignment="1">
      <alignment horizontal="center" vertical="center" wrapText="1"/>
    </xf>
    <xf numFmtId="3" fontId="26" fillId="2" borderId="0" xfId="0" applyNumberFormat="1" applyFont="1" applyFill="1" applyBorder="1"/>
    <xf numFmtId="0" fontId="14" fillId="0" borderId="0" xfId="0" applyFont="1" applyFill="1" applyAlignment="1">
      <alignment horizontal="center" vertical="center" wrapText="1"/>
    </xf>
    <xf numFmtId="3" fontId="22" fillId="2" borderId="0" xfId="0" applyNumberFormat="1" applyFont="1" applyFill="1" applyAlignment="1">
      <alignment vertical="center"/>
    </xf>
    <xf numFmtId="0" fontId="26" fillId="2" borderId="0" xfId="0" applyFont="1" applyFill="1"/>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2" borderId="6"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6" fillId="2" borderId="9" xfId="0" applyFont="1" applyFill="1" applyBorder="1" applyAlignment="1">
      <alignment horizontal="left" vertical="top" wrapText="1"/>
    </xf>
    <xf numFmtId="0" fontId="14" fillId="0" borderId="6" xfId="0" applyFont="1" applyBorder="1" applyAlignment="1">
      <alignment horizontal="left" vertical="top"/>
    </xf>
    <xf numFmtId="0" fontId="6" fillId="2" borderId="9" xfId="0" applyFont="1" applyFill="1" applyBorder="1" applyAlignment="1">
      <alignment horizontal="center"/>
    </xf>
    <xf numFmtId="0" fontId="14" fillId="0" borderId="13" xfId="0" applyFont="1" applyBorder="1" applyAlignment="1">
      <alignment horizontal="left" vertical="top"/>
    </xf>
    <xf numFmtId="1" fontId="14" fillId="2" borderId="10" xfId="0" applyNumberFormat="1" applyFont="1" applyFill="1" applyBorder="1" applyAlignment="1">
      <alignment horizontal="left" vertical="top" wrapText="1"/>
    </xf>
    <xf numFmtId="0" fontId="38" fillId="2" borderId="0" xfId="8" applyFont="1" applyFill="1" applyBorder="1" applyAlignment="1">
      <alignment horizontal="left" vertical="top"/>
    </xf>
    <xf numFmtId="0" fontId="38" fillId="2" borderId="0" xfId="8" applyFont="1" applyFill="1" applyBorder="1"/>
    <xf numFmtId="0" fontId="34" fillId="2" borderId="0" xfId="8" applyFill="1" applyBorder="1"/>
    <xf numFmtId="0" fontId="14" fillId="2" borderId="8" xfId="0" applyFont="1" applyFill="1" applyBorder="1"/>
    <xf numFmtId="0" fontId="0" fillId="2" borderId="11" xfId="0" applyFill="1" applyBorder="1"/>
    <xf numFmtId="0" fontId="47" fillId="2" borderId="13" xfId="8" applyFont="1" applyFill="1" applyBorder="1" applyAlignment="1">
      <alignment horizontal="left" vertical="top" wrapText="1"/>
    </xf>
    <xf numFmtId="0" fontId="0" fillId="2" borderId="6" xfId="0" applyFill="1" applyBorder="1"/>
    <xf numFmtId="0" fontId="40" fillId="2" borderId="13" xfId="8" applyFont="1" applyFill="1" applyBorder="1"/>
    <xf numFmtId="0" fontId="0" fillId="2" borderId="9" xfId="0" applyFill="1" applyBorder="1"/>
    <xf numFmtId="0" fontId="40" fillId="2" borderId="14" xfId="8" applyFont="1" applyFill="1" applyBorder="1"/>
    <xf numFmtId="0" fontId="40" fillId="2" borderId="0" xfId="8" applyFont="1" applyFill="1" applyBorder="1"/>
    <xf numFmtId="3" fontId="8" fillId="2" borderId="0" xfId="8" applyNumberFormat="1" applyFont="1" applyFill="1" applyBorder="1" applyAlignment="1">
      <alignment vertical="center"/>
    </xf>
    <xf numFmtId="0" fontId="39" fillId="2" borderId="0" xfId="8" applyFont="1" applyFill="1" applyBorder="1"/>
    <xf numFmtId="0" fontId="39" fillId="2" borderId="0" xfId="8" applyFont="1" applyFill="1" applyBorder="1" applyAlignment="1">
      <alignment horizontal="right"/>
    </xf>
    <xf numFmtId="165" fontId="8" fillId="2" borderId="0" xfId="7" applyNumberFormat="1" applyFont="1" applyFill="1" applyBorder="1" applyAlignment="1">
      <alignment horizontal="right" vertical="center" wrapText="1"/>
    </xf>
    <xf numFmtId="165" fontId="8" fillId="2" borderId="0" xfId="7" applyNumberFormat="1" applyFont="1" applyFill="1" applyBorder="1" applyAlignment="1">
      <alignment horizontal="right" vertical="center"/>
    </xf>
    <xf numFmtId="0" fontId="6" fillId="2" borderId="0" xfId="8" applyFont="1" applyFill="1" applyBorder="1"/>
    <xf numFmtId="3" fontId="6" fillId="2" borderId="0" xfId="8" applyNumberFormat="1" applyFont="1" applyFill="1" applyBorder="1" applyAlignment="1">
      <alignment horizontal="right" vertical="center"/>
    </xf>
    <xf numFmtId="165" fontId="8" fillId="2" borderId="5" xfId="7" applyNumberFormat="1" applyFont="1" applyFill="1" applyBorder="1" applyAlignment="1">
      <alignment horizontal="right" vertical="center" wrapText="1"/>
    </xf>
    <xf numFmtId="165" fontId="8" fillId="2" borderId="5" xfId="7" applyNumberFormat="1" applyFont="1" applyFill="1" applyBorder="1" applyAlignment="1">
      <alignment horizontal="right" vertical="center"/>
    </xf>
    <xf numFmtId="3" fontId="8" fillId="2" borderId="5" xfId="8" applyNumberFormat="1" applyFont="1" applyFill="1" applyBorder="1" applyAlignment="1">
      <alignment vertical="center"/>
    </xf>
    <xf numFmtId="3" fontId="6" fillId="2" borderId="5" xfId="8" applyNumberFormat="1" applyFont="1" applyFill="1" applyBorder="1" applyAlignment="1">
      <alignment horizontal="right" vertical="center"/>
    </xf>
    <xf numFmtId="165" fontId="8" fillId="2" borderId="0" xfId="7" applyNumberFormat="1" applyFont="1" applyFill="1" applyBorder="1" applyAlignment="1">
      <alignment horizontal="right" vertical="center" wrapText="1" indent="1"/>
    </xf>
    <xf numFmtId="0" fontId="6" fillId="2" borderId="3" xfId="0" applyFont="1" applyFill="1" applyBorder="1"/>
    <xf numFmtId="0" fontId="40" fillId="2" borderId="5" xfId="8" applyFont="1" applyFill="1" applyBorder="1" applyAlignment="1">
      <alignment horizontal="left" vertical="top"/>
    </xf>
    <xf numFmtId="0" fontId="0" fillId="2" borderId="5" xfId="0" applyFill="1" applyBorder="1"/>
    <xf numFmtId="0" fontId="0" fillId="2" borderId="10" xfId="0" applyFill="1" applyBorder="1"/>
    <xf numFmtId="0" fontId="42" fillId="2" borderId="1" xfId="8" applyFont="1" applyFill="1" applyBorder="1" applyAlignment="1">
      <alignment horizontal="left"/>
    </xf>
    <xf numFmtId="0" fontId="42" fillId="2" borderId="8" xfId="8" applyFont="1" applyFill="1" applyBorder="1" applyAlignment="1">
      <alignment horizontal="left"/>
    </xf>
    <xf numFmtId="0" fontId="34" fillId="2" borderId="0" xfId="8" applyFill="1"/>
    <xf numFmtId="0" fontId="34" fillId="2" borderId="0" xfId="8" applyFont="1" applyFill="1" applyBorder="1"/>
    <xf numFmtId="0" fontId="47" fillId="2" borderId="4" xfId="8" applyFont="1" applyFill="1" applyBorder="1" applyAlignment="1">
      <alignment horizontal="left" vertical="top"/>
    </xf>
    <xf numFmtId="0" fontId="47" fillId="2" borderId="12" xfId="8" applyFont="1" applyFill="1" applyBorder="1" applyAlignment="1">
      <alignment vertical="top"/>
    </xf>
    <xf numFmtId="0" fontId="47" fillId="2" borderId="8" xfId="8" applyFont="1" applyFill="1" applyBorder="1" applyAlignment="1">
      <alignment horizontal="left" vertical="top"/>
    </xf>
    <xf numFmtId="0" fontId="48" fillId="2" borderId="15" xfId="8" applyFont="1" applyFill="1" applyBorder="1" applyAlignment="1">
      <alignment horizontal="left"/>
    </xf>
    <xf numFmtId="0" fontId="48" fillId="2" borderId="11" xfId="8" applyFont="1" applyFill="1" applyBorder="1" applyAlignment="1">
      <alignment horizontal="left"/>
    </xf>
    <xf numFmtId="0" fontId="47" fillId="2" borderId="3" xfId="8" applyFont="1" applyFill="1" applyBorder="1" applyAlignment="1">
      <alignment horizontal="left" vertical="top"/>
    </xf>
    <xf numFmtId="0" fontId="47" fillId="2" borderId="6" xfId="8" applyFont="1" applyFill="1" applyBorder="1" applyAlignment="1">
      <alignment horizontal="left" vertical="top" wrapText="1"/>
    </xf>
    <xf numFmtId="0" fontId="47" fillId="2" borderId="5" xfId="8" applyFont="1" applyFill="1" applyBorder="1" applyAlignment="1">
      <alignment horizontal="left" vertical="top" wrapText="1"/>
    </xf>
    <xf numFmtId="0" fontId="34" fillId="2" borderId="6" xfId="8" applyFill="1" applyBorder="1" applyAlignment="1">
      <alignment horizontal="left" vertical="top"/>
    </xf>
    <xf numFmtId="0" fontId="34" fillId="2" borderId="13" xfId="8" applyFill="1" applyBorder="1"/>
    <xf numFmtId="0" fontId="34" fillId="2" borderId="5" xfId="8" applyFill="1" applyBorder="1"/>
    <xf numFmtId="0" fontId="40" fillId="2" borderId="9" xfId="8" applyFont="1" applyFill="1" applyBorder="1" applyAlignment="1">
      <alignment horizontal="left" vertical="top"/>
    </xf>
    <xf numFmtId="0" fontId="42" fillId="2" borderId="1" xfId="8" applyFont="1" applyFill="1" applyBorder="1" applyAlignment="1">
      <alignment vertical="top" wrapText="1"/>
    </xf>
    <xf numFmtId="0" fontId="40" fillId="2" borderId="10" xfId="8" applyFont="1" applyFill="1" applyBorder="1"/>
    <xf numFmtId="0" fontId="34" fillId="2" borderId="7" xfId="8" applyFill="1" applyBorder="1"/>
    <xf numFmtId="168" fontId="34" fillId="2" borderId="7" xfId="4" applyNumberFormat="1" applyFont="1" applyFill="1" applyBorder="1"/>
    <xf numFmtId="3" fontId="34" fillId="2" borderId="7" xfId="8" applyNumberFormat="1" applyFill="1" applyBorder="1"/>
    <xf numFmtId="3" fontId="8" fillId="2" borderId="0" xfId="8" applyNumberFormat="1" applyFont="1" applyFill="1" applyBorder="1" applyAlignment="1">
      <alignment horizontal="right" vertical="center" indent="1"/>
    </xf>
    <xf numFmtId="0" fontId="8" fillId="0" borderId="0" xfId="5" applyFill="1" applyBorder="1"/>
    <xf numFmtId="0" fontId="47" fillId="2" borderId="15" xfId="8" applyFont="1" applyFill="1" applyBorder="1" applyAlignment="1">
      <alignment horizontal="left" vertical="top" textRotation="90" wrapText="1"/>
    </xf>
    <xf numFmtId="0" fontId="8" fillId="2" borderId="0" xfId="5" applyFill="1" applyBorder="1"/>
    <xf numFmtId="0" fontId="14" fillId="2" borderId="8" xfId="5" applyFont="1" applyFill="1" applyBorder="1" applyAlignment="1">
      <alignment horizontal="left" vertical="top"/>
    </xf>
    <xf numFmtId="0" fontId="14" fillId="2" borderId="15" xfId="5" applyFont="1" applyFill="1" applyBorder="1" applyAlignment="1">
      <alignment horizontal="left" vertical="top"/>
    </xf>
    <xf numFmtId="0" fontId="8" fillId="2" borderId="0" xfId="5" applyFill="1"/>
    <xf numFmtId="0" fontId="47" fillId="2" borderId="1" xfId="8" applyFont="1" applyFill="1" applyBorder="1" applyAlignment="1">
      <alignment horizontal="left" vertical="top"/>
    </xf>
    <xf numFmtId="0" fontId="40" fillId="2" borderId="0" xfId="8" applyFont="1" applyFill="1" applyBorder="1" applyAlignment="1">
      <alignment horizontal="center"/>
    </xf>
    <xf numFmtId="3" fontId="8" fillId="2" borderId="0" xfId="5" applyNumberFormat="1" applyFont="1" applyFill="1" applyBorder="1" applyAlignment="1">
      <alignment horizontal="right"/>
    </xf>
    <xf numFmtId="0" fontId="6" fillId="2" borderId="0" xfId="5" applyFont="1" applyFill="1" applyBorder="1"/>
    <xf numFmtId="0" fontId="8" fillId="2" borderId="7" xfId="5" applyFill="1" applyBorder="1"/>
    <xf numFmtId="0" fontId="47" fillId="2" borderId="11" xfId="8" applyFont="1" applyFill="1" applyBorder="1" applyAlignment="1">
      <alignment horizontal="left" vertical="top"/>
    </xf>
    <xf numFmtId="0" fontId="42" fillId="2" borderId="11" xfId="8" applyFont="1" applyFill="1" applyBorder="1" applyAlignment="1">
      <alignment horizontal="left"/>
    </xf>
    <xf numFmtId="0" fontId="40" fillId="2" borderId="4" xfId="8" applyFont="1" applyFill="1" applyBorder="1" applyAlignment="1">
      <alignment horizontal="left"/>
    </xf>
    <xf numFmtId="0" fontId="8" fillId="2" borderId="6" xfId="5" applyFill="1" applyBorder="1"/>
    <xf numFmtId="0" fontId="40" fillId="2" borderId="9" xfId="8" applyFont="1" applyFill="1" applyBorder="1"/>
    <xf numFmtId="0" fontId="41" fillId="2" borderId="6" xfId="8" applyFont="1" applyFill="1" applyBorder="1" applyAlignment="1">
      <alignment horizontal="left" vertical="top" wrapText="1"/>
    </xf>
    <xf numFmtId="3" fontId="8" fillId="2" borderId="0" xfId="5" applyNumberFormat="1" applyFont="1" applyFill="1" applyBorder="1"/>
    <xf numFmtId="0" fontId="47" fillId="2" borderId="0" xfId="8" applyNumberFormat="1" applyFont="1" applyFill="1" applyBorder="1" applyAlignment="1">
      <alignment horizontal="left" vertical="top"/>
    </xf>
    <xf numFmtId="0" fontId="14" fillId="2" borderId="4" xfId="5" applyFont="1" applyFill="1" applyBorder="1" applyAlignment="1"/>
    <xf numFmtId="0" fontId="47" fillId="2" borderId="6" xfId="8" applyFont="1" applyFill="1" applyBorder="1" applyAlignment="1">
      <alignment wrapText="1"/>
    </xf>
    <xf numFmtId="0" fontId="47" fillId="2" borderId="6" xfId="8" applyNumberFormat="1" applyFont="1" applyFill="1" applyBorder="1" applyAlignment="1">
      <alignment horizontal="left" vertical="top"/>
    </xf>
    <xf numFmtId="0" fontId="14" fillId="2" borderId="12" xfId="5" applyFont="1" applyFill="1" applyBorder="1" applyAlignment="1">
      <alignment horizontal="left" vertical="top"/>
    </xf>
    <xf numFmtId="0" fontId="47" fillId="2" borderId="13" xfId="8" applyNumberFormat="1" applyFont="1" applyFill="1" applyBorder="1" applyAlignment="1">
      <alignment horizontal="left" vertical="top"/>
    </xf>
    <xf numFmtId="0" fontId="47" fillId="2" borderId="1" xfId="8" applyNumberFormat="1" applyFont="1" applyFill="1" applyBorder="1" applyAlignment="1">
      <alignment horizontal="left" vertical="top"/>
    </xf>
    <xf numFmtId="0" fontId="47" fillId="2" borderId="1" xfId="8" applyNumberFormat="1" applyFont="1" applyFill="1" applyBorder="1" applyAlignment="1">
      <alignment horizontal="left" vertical="top" wrapText="1"/>
    </xf>
    <xf numFmtId="0" fontId="8" fillId="2" borderId="0" xfId="11" applyFont="1" applyFill="1"/>
    <xf numFmtId="0" fontId="11" fillId="2" borderId="0" xfId="10" applyNumberFormat="1" applyFont="1" applyFill="1" applyBorder="1"/>
    <xf numFmtId="0" fontId="8" fillId="2" borderId="0" xfId="10" applyNumberFormat="1" applyFont="1" applyFill="1" applyBorder="1"/>
    <xf numFmtId="0" fontId="8" fillId="2" borderId="0" xfId="10" applyFont="1" applyFill="1" applyBorder="1"/>
    <xf numFmtId="0" fontId="14" fillId="2" borderId="1" xfId="15" applyFont="1" applyFill="1" applyBorder="1" applyAlignment="1">
      <alignment horizontal="left" vertical="top" wrapText="1"/>
    </xf>
    <xf numFmtId="0" fontId="6" fillId="2" borderId="0" xfId="15" applyFont="1" applyFill="1" applyBorder="1" applyAlignment="1">
      <alignment horizontal="center" vertical="center" wrapText="1"/>
    </xf>
    <xf numFmtId="0" fontId="19" fillId="2" borderId="0" xfId="10" applyNumberFormat="1" applyFont="1" applyFill="1" applyBorder="1" applyAlignment="1">
      <alignment horizontal="center" vertical="center" wrapText="1"/>
    </xf>
    <xf numFmtId="0" fontId="6" fillId="2" borderId="0" xfId="7" applyFont="1" applyFill="1" applyBorder="1" applyAlignment="1">
      <alignment horizontal="center"/>
    </xf>
    <xf numFmtId="3" fontId="8" fillId="2" borderId="0" xfId="15" applyNumberFormat="1" applyFont="1" applyFill="1" applyBorder="1" applyAlignment="1">
      <alignment vertical="center"/>
    </xf>
    <xf numFmtId="3" fontId="6" fillId="2" borderId="0" xfId="15" applyNumberFormat="1" applyFont="1" applyFill="1" applyBorder="1" applyAlignment="1">
      <alignment vertical="center"/>
    </xf>
    <xf numFmtId="0" fontId="6" fillId="2" borderId="0" xfId="15" applyFont="1" applyFill="1" applyBorder="1" applyAlignment="1">
      <alignment vertical="center"/>
    </xf>
    <xf numFmtId="173" fontId="6" fillId="2" borderId="0" xfId="15" applyNumberFormat="1" applyFont="1" applyFill="1" applyBorder="1" applyAlignment="1">
      <alignment horizontal="center" vertical="center"/>
    </xf>
    <xf numFmtId="0" fontId="6" fillId="2" borderId="0" xfId="15" applyFont="1" applyFill="1" applyBorder="1" applyAlignment="1">
      <alignment horizontal="right" vertical="center"/>
    </xf>
    <xf numFmtId="0" fontId="19" fillId="2" borderId="0" xfId="15" applyFont="1" applyFill="1" applyBorder="1"/>
    <xf numFmtId="0" fontId="8" fillId="2" borderId="0" xfId="11" applyFont="1" applyFill="1" applyBorder="1"/>
    <xf numFmtId="3" fontId="8" fillId="2" borderId="0" xfId="11" applyNumberFormat="1" applyFont="1" applyFill="1" applyBorder="1"/>
    <xf numFmtId="0" fontId="16" fillId="2" borderId="0" xfId="15" applyFont="1" applyFill="1" applyBorder="1"/>
    <xf numFmtId="0" fontId="16" fillId="2" borderId="7" xfId="15" applyFont="1" applyFill="1" applyBorder="1"/>
    <xf numFmtId="0" fontId="8" fillId="2" borderId="7" xfId="11" applyFont="1" applyFill="1" applyBorder="1"/>
    <xf numFmtId="0" fontId="16" fillId="2" borderId="0" xfId="10" applyNumberFormat="1" applyFont="1" applyFill="1" applyBorder="1"/>
    <xf numFmtId="3" fontId="8" fillId="2" borderId="5" xfId="15" applyNumberFormat="1" applyFont="1" applyFill="1" applyBorder="1" applyAlignment="1">
      <alignment vertical="center"/>
    </xf>
    <xf numFmtId="3" fontId="6" fillId="2" borderId="5" xfId="15" applyNumberFormat="1" applyFont="1" applyFill="1" applyBorder="1" applyAlignment="1">
      <alignment vertical="center"/>
    </xf>
    <xf numFmtId="3" fontId="8" fillId="2" borderId="5" xfId="5" applyNumberFormat="1" applyFont="1" applyFill="1" applyBorder="1" applyAlignment="1">
      <alignment horizontal="right"/>
    </xf>
    <xf numFmtId="3" fontId="8" fillId="2" borderId="5" xfId="5" applyNumberFormat="1" applyFont="1" applyFill="1" applyBorder="1"/>
    <xf numFmtId="0" fontId="37" fillId="2" borderId="0" xfId="9" applyFill="1" applyBorder="1"/>
    <xf numFmtId="0" fontId="37" fillId="2" borderId="0" xfId="9" applyFill="1" applyBorder="1" applyAlignment="1">
      <alignment horizontal="center"/>
    </xf>
    <xf numFmtId="0" fontId="38" fillId="2" borderId="0" xfId="9" applyFont="1" applyFill="1" applyBorder="1"/>
    <xf numFmtId="0" fontId="39" fillId="2" borderId="0" xfId="9" applyFont="1" applyFill="1" applyBorder="1"/>
    <xf numFmtId="0" fontId="40" fillId="2" borderId="0" xfId="9" applyFont="1" applyFill="1" applyBorder="1" applyAlignment="1">
      <alignment horizontal="center" vertical="center" wrapText="1"/>
    </xf>
    <xf numFmtId="174" fontId="37" fillId="2" borderId="0" xfId="9" applyNumberFormat="1" applyFill="1" applyBorder="1" applyAlignment="1">
      <alignment horizontal="center"/>
    </xf>
    <xf numFmtId="174" fontId="37" fillId="2" borderId="0" xfId="9" applyNumberFormat="1" applyFill="1" applyBorder="1"/>
    <xf numFmtId="3" fontId="37" fillId="2" borderId="0" xfId="9" applyNumberFormat="1" applyFill="1" applyBorder="1"/>
    <xf numFmtId="0" fontId="40" fillId="2" borderId="0" xfId="9" applyFont="1" applyFill="1" applyBorder="1"/>
    <xf numFmtId="0" fontId="40" fillId="2" borderId="0" xfId="9" applyFont="1" applyFill="1" applyBorder="1" applyAlignment="1">
      <alignment horizontal="center"/>
    </xf>
    <xf numFmtId="0" fontId="40" fillId="2" borderId="1" xfId="9" applyFont="1" applyFill="1" applyBorder="1" applyAlignment="1">
      <alignment horizontal="left" vertical="top" wrapText="1"/>
    </xf>
    <xf numFmtId="0" fontId="47" fillId="2" borderId="1" xfId="9" applyFont="1" applyFill="1" applyBorder="1" applyAlignment="1">
      <alignment horizontal="left" vertical="top" wrapText="1"/>
    </xf>
    <xf numFmtId="0" fontId="37" fillId="2" borderId="0" xfId="9" applyFill="1"/>
    <xf numFmtId="0" fontId="0" fillId="2" borderId="0" xfId="0" applyFill="1" applyAlignment="1">
      <alignment vertical="center"/>
    </xf>
    <xf numFmtId="0" fontId="0" fillId="2" borderId="0" xfId="0" applyFill="1" applyBorder="1" applyAlignment="1">
      <alignment vertical="center"/>
    </xf>
    <xf numFmtId="0" fontId="8" fillId="2" borderId="0" xfId="13" applyFont="1" applyFill="1" applyBorder="1"/>
    <xf numFmtId="0" fontId="32" fillId="2" borderId="0" xfId="13" applyFont="1" applyFill="1" applyBorder="1" applyAlignment="1">
      <alignment horizontal="right"/>
    </xf>
    <xf numFmtId="0" fontId="8" fillId="2" borderId="0" xfId="13" applyFont="1" applyFill="1"/>
    <xf numFmtId="0" fontId="32" fillId="2" borderId="0" xfId="13" applyFont="1" applyFill="1" applyBorder="1" applyAlignment="1">
      <alignment horizontal="centerContinuous"/>
    </xf>
    <xf numFmtId="0" fontId="8" fillId="2" borderId="0" xfId="13" applyFont="1" applyFill="1" applyBorder="1" applyAlignment="1">
      <alignment horizontal="centerContinuous"/>
    </xf>
    <xf numFmtId="0" fontId="36" fillId="2" borderId="0" xfId="13" applyFont="1" applyFill="1" applyBorder="1" applyAlignment="1">
      <alignment horizontal="centerContinuous"/>
    </xf>
    <xf numFmtId="0" fontId="17" fillId="2" borderId="0" xfId="0" applyFont="1" applyFill="1" applyAlignment="1">
      <alignment horizontal="centerContinuous"/>
    </xf>
    <xf numFmtId="173" fontId="19" fillId="2" borderId="0" xfId="0" applyNumberFormat="1" applyFont="1" applyFill="1" applyBorder="1" applyAlignment="1">
      <alignment vertical="center"/>
    </xf>
    <xf numFmtId="0" fontId="19" fillId="2" borderId="0" xfId="0" applyFont="1" applyFill="1" applyBorder="1" applyAlignment="1">
      <alignment vertical="center"/>
    </xf>
    <xf numFmtId="0" fontId="16" fillId="2" borderId="0" xfId="0" applyFont="1" applyFill="1" applyBorder="1" applyAlignment="1">
      <alignment horizontal="center" vertical="center"/>
    </xf>
    <xf numFmtId="0" fontId="16" fillId="2" borderId="0" xfId="0" applyFont="1" applyFill="1" applyBorder="1" applyAlignment="1">
      <alignment vertical="center"/>
    </xf>
    <xf numFmtId="0" fontId="31" fillId="2" borderId="0" xfId="0" applyFont="1" applyFill="1" applyAlignment="1">
      <alignment horizontal="left"/>
    </xf>
    <xf numFmtId="0" fontId="6" fillId="2" borderId="0" xfId="0" applyFont="1" applyFill="1" applyAlignment="1">
      <alignment horizontal="centerContinuous"/>
    </xf>
    <xf numFmtId="0" fontId="6" fillId="2" borderId="0" xfId="0" applyFont="1" applyFill="1"/>
    <xf numFmtId="3" fontId="8" fillId="2" borderId="5" xfId="0" applyNumberFormat="1" applyFont="1" applyFill="1" applyBorder="1" applyAlignment="1">
      <alignment horizontal="right"/>
    </xf>
    <xf numFmtId="0" fontId="8" fillId="0" borderId="0" xfId="0" applyFont="1" applyFill="1" applyBorder="1" applyAlignment="1">
      <alignment horizontal="center" vertical="center" wrapText="1"/>
    </xf>
    <xf numFmtId="0" fontId="11" fillId="2" borderId="0" xfId="0" applyFont="1" applyFill="1"/>
    <xf numFmtId="0" fontId="11" fillId="2" borderId="7" xfId="0" applyFont="1" applyFill="1" applyBorder="1"/>
    <xf numFmtId="0" fontId="14" fillId="2" borderId="0" xfId="0" applyFont="1" applyFill="1"/>
    <xf numFmtId="6" fontId="26" fillId="2" borderId="0" xfId="0" applyNumberFormat="1" applyFont="1" applyFill="1" applyAlignment="1">
      <alignment horizontal="left"/>
    </xf>
    <xf numFmtId="0" fontId="14" fillId="2" borderId="4" xfId="0" applyFont="1" applyFill="1" applyBorder="1"/>
    <xf numFmtId="0" fontId="47" fillId="2" borderId="6" xfId="8" applyFont="1" applyFill="1" applyBorder="1" applyAlignment="1">
      <alignment vertical="top"/>
    </xf>
    <xf numFmtId="4" fontId="8" fillId="2" borderId="0" xfId="11" applyNumberFormat="1" applyFont="1" applyFill="1" applyBorder="1"/>
    <xf numFmtId="0" fontId="11" fillId="2" borderId="0" xfId="7" applyNumberFormat="1" applyFont="1" applyFill="1" applyBorder="1" applyAlignment="1">
      <alignment vertical="center"/>
    </xf>
    <xf numFmtId="0" fontId="8" fillId="2" borderId="0" xfId="7" applyNumberFormat="1" applyFont="1" applyFill="1" applyBorder="1" applyAlignment="1">
      <alignment vertical="center" wrapText="1"/>
    </xf>
    <xf numFmtId="0" fontId="43" fillId="2" borderId="0" xfId="7" applyNumberFormat="1" applyFont="1" applyFill="1" applyBorder="1" applyAlignment="1">
      <alignment vertical="center" wrapText="1"/>
    </xf>
    <xf numFmtId="3" fontId="8" fillId="2" borderId="0" xfId="2" applyNumberFormat="1" applyFont="1" applyFill="1" applyBorder="1" applyAlignment="1">
      <alignment vertical="center" wrapText="1"/>
    </xf>
    <xf numFmtId="0" fontId="6" fillId="2" borderId="4" xfId="7" applyFont="1" applyFill="1" applyBorder="1" applyAlignment="1">
      <alignment horizontal="left" vertical="top" wrapText="1"/>
    </xf>
    <xf numFmtId="0" fontId="6" fillId="2" borderId="12" xfId="7" applyFont="1" applyFill="1" applyBorder="1" applyAlignment="1">
      <alignment horizontal="left" vertical="top" wrapText="1"/>
    </xf>
    <xf numFmtId="0" fontId="6" fillId="2" borderId="11" xfId="7" applyFont="1" applyFill="1" applyBorder="1" applyAlignment="1">
      <alignment vertical="top" wrapText="1"/>
    </xf>
    <xf numFmtId="0" fontId="6" fillId="2" borderId="1" xfId="7" applyFont="1" applyFill="1" applyBorder="1" applyAlignment="1">
      <alignment vertical="top" wrapText="1"/>
    </xf>
    <xf numFmtId="0" fontId="6" fillId="2" borderId="9" xfId="7" applyFont="1" applyFill="1" applyBorder="1" applyAlignment="1">
      <alignment horizontal="left" vertical="top" wrapText="1"/>
    </xf>
    <xf numFmtId="0" fontId="6" fillId="2" borderId="14" xfId="7" applyFont="1" applyFill="1" applyBorder="1" applyAlignment="1">
      <alignment horizontal="left" vertical="top" wrapText="1"/>
    </xf>
    <xf numFmtId="0" fontId="19" fillId="2" borderId="0" xfId="7" applyFont="1" applyFill="1" applyBorder="1" applyAlignment="1">
      <alignment horizontal="center" vertical="center" wrapText="1"/>
    </xf>
    <xf numFmtId="3" fontId="8" fillId="2" borderId="0" xfId="7" applyNumberFormat="1" applyFont="1" applyFill="1" applyBorder="1" applyAlignment="1">
      <alignment horizontal="right" vertical="center" wrapText="1"/>
    </xf>
    <xf numFmtId="164" fontId="8" fillId="2" borderId="0" xfId="7" applyNumberFormat="1" applyFont="1" applyFill="1" applyBorder="1" applyAlignment="1">
      <alignment horizontal="right" vertical="center" wrapText="1"/>
    </xf>
    <xf numFmtId="3" fontId="8" fillId="2" borderId="0" xfId="7" applyNumberFormat="1" applyFont="1" applyFill="1" applyBorder="1" applyAlignment="1">
      <alignment horizontal="right" vertical="center"/>
    </xf>
    <xf numFmtId="3" fontId="6" fillId="2" borderId="0" xfId="7" applyNumberFormat="1" applyFont="1" applyFill="1" applyBorder="1" applyAlignment="1">
      <alignment horizontal="right" vertical="center" wrapText="1"/>
    </xf>
    <xf numFmtId="164" fontId="6" fillId="2" borderId="0" xfId="7" applyNumberFormat="1" applyFont="1" applyFill="1" applyBorder="1" applyAlignment="1">
      <alignment horizontal="right" vertical="center" wrapText="1"/>
    </xf>
    <xf numFmtId="176" fontId="6" fillId="2" borderId="0" xfId="7" applyNumberFormat="1" applyFont="1" applyFill="1" applyBorder="1" applyAlignment="1">
      <alignment horizontal="right" vertical="center" wrapText="1"/>
    </xf>
    <xf numFmtId="2" fontId="6" fillId="2" borderId="0" xfId="7" applyNumberFormat="1" applyFont="1" applyFill="1" applyBorder="1" applyAlignment="1">
      <alignment horizontal="right" vertical="center" wrapText="1"/>
    </xf>
    <xf numFmtId="0" fontId="6" fillId="2" borderId="0" xfId="7" applyFont="1" applyFill="1" applyBorder="1" applyAlignment="1">
      <alignment horizontal="left"/>
    </xf>
    <xf numFmtId="3" fontId="14" fillId="2" borderId="0" xfId="7" applyNumberFormat="1" applyFont="1" applyFill="1" applyBorder="1" applyAlignment="1">
      <alignment horizontal="right" vertical="center" wrapText="1"/>
    </xf>
    <xf numFmtId="164" fontId="14" fillId="2" borderId="0" xfId="7" applyNumberFormat="1" applyFont="1" applyFill="1" applyBorder="1" applyAlignment="1">
      <alignment horizontal="right" vertical="center"/>
    </xf>
    <xf numFmtId="0" fontId="16" fillId="2" borderId="0" xfId="7" applyNumberFormat="1" applyFont="1" applyFill="1"/>
    <xf numFmtId="3" fontId="8" fillId="2" borderId="0" xfId="7" applyNumberFormat="1" applyFont="1" applyFill="1"/>
    <xf numFmtId="0" fontId="16" fillId="2" borderId="0" xfId="7" applyFont="1" applyFill="1"/>
    <xf numFmtId="0" fontId="8" fillId="2" borderId="0" xfId="7" applyFont="1" applyFill="1"/>
    <xf numFmtId="3" fontId="8" fillId="2" borderId="0" xfId="2" applyNumberFormat="1" applyFont="1" applyFill="1" applyAlignment="1">
      <alignment horizontal="center"/>
    </xf>
    <xf numFmtId="4" fontId="8" fillId="2" borderId="0" xfId="11" applyNumberFormat="1" applyFont="1" applyFill="1"/>
    <xf numFmtId="0" fontId="16" fillId="2" borderId="7" xfId="7" applyNumberFormat="1" applyFont="1" applyFill="1" applyBorder="1"/>
    <xf numFmtId="0" fontId="8" fillId="2" borderId="7" xfId="7" applyFont="1" applyFill="1" applyBorder="1"/>
    <xf numFmtId="3" fontId="8" fillId="2" borderId="7" xfId="2" applyNumberFormat="1" applyFont="1" applyFill="1" applyBorder="1" applyAlignment="1">
      <alignment horizontal="center"/>
    </xf>
    <xf numFmtId="4" fontId="8" fillId="2" borderId="7" xfId="11" applyNumberFormat="1" applyFont="1" applyFill="1" applyBorder="1"/>
    <xf numFmtId="0" fontId="16" fillId="2" borderId="0" xfId="7" applyFont="1" applyFill="1" applyBorder="1"/>
    <xf numFmtId="0" fontId="8" fillId="2" borderId="0" xfId="7" applyFont="1" applyFill="1" applyBorder="1" applyAlignment="1">
      <alignment horizontal="centerContinuous" vertical="center" wrapText="1"/>
    </xf>
    <xf numFmtId="4" fontId="6" fillId="2" borderId="8" xfId="7" applyNumberFormat="1" applyFont="1" applyFill="1" applyBorder="1" applyAlignment="1">
      <alignment vertical="top" wrapText="1"/>
    </xf>
    <xf numFmtId="173" fontId="6" fillId="2" borderId="0" xfId="7" applyNumberFormat="1" applyFont="1" applyFill="1" applyBorder="1" applyAlignment="1">
      <alignment horizontal="center"/>
    </xf>
    <xf numFmtId="3" fontId="8" fillId="2" borderId="5" xfId="7" applyNumberFormat="1" applyFont="1" applyFill="1" applyBorder="1" applyAlignment="1">
      <alignment horizontal="right" vertical="center" wrapText="1"/>
    </xf>
    <xf numFmtId="0" fontId="6" fillId="2" borderId="2" xfId="7" applyFont="1" applyFill="1" applyBorder="1" applyAlignment="1">
      <alignment horizontal="left" vertical="top" wrapText="1"/>
    </xf>
    <xf numFmtId="0" fontId="6" fillId="2" borderId="10" xfId="7" applyFont="1" applyFill="1" applyBorder="1" applyAlignment="1">
      <alignment horizontal="left" vertical="top" wrapText="1"/>
    </xf>
    <xf numFmtId="0" fontId="6" fillId="2" borderId="5" xfId="7" applyFont="1" applyFill="1" applyBorder="1" applyAlignment="1">
      <alignment horizontal="center"/>
    </xf>
    <xf numFmtId="173" fontId="6" fillId="2" borderId="5" xfId="7" applyNumberFormat="1" applyFont="1" applyFill="1" applyBorder="1" applyAlignment="1">
      <alignment horizontal="center"/>
    </xf>
    <xf numFmtId="4" fontId="19" fillId="2" borderId="0" xfId="7" applyNumberFormat="1" applyFont="1" applyFill="1" applyBorder="1" applyAlignment="1">
      <alignment horizontal="right" vertical="center" wrapText="1" indent="1"/>
    </xf>
    <xf numFmtId="2" fontId="8" fillId="2" borderId="0" xfId="7" applyNumberFormat="1" applyFont="1" applyFill="1" applyBorder="1" applyAlignment="1">
      <alignment horizontal="right" vertical="center" wrapText="1" indent="1"/>
    </xf>
    <xf numFmtId="2" fontId="6" fillId="2" borderId="0" xfId="7" applyNumberFormat="1" applyFont="1" applyFill="1" applyBorder="1" applyAlignment="1">
      <alignment horizontal="right" vertical="center" wrapText="1" indent="1"/>
    </xf>
    <xf numFmtId="167" fontId="8" fillId="2" borderId="0" xfId="7" applyNumberFormat="1" applyFont="1" applyFill="1" applyBorder="1" applyAlignment="1">
      <alignment horizontal="right" vertical="center" wrapText="1"/>
    </xf>
    <xf numFmtId="167" fontId="6" fillId="2" borderId="0" xfId="7" applyNumberFormat="1" applyFont="1" applyFill="1" applyBorder="1" applyAlignment="1">
      <alignment horizontal="right" vertical="center" wrapText="1"/>
    </xf>
    <xf numFmtId="0" fontId="0" fillId="2" borderId="0" xfId="0" applyFill="1" applyBorder="1" applyProtection="1"/>
    <xf numFmtId="0" fontId="0" fillId="2" borderId="0" xfId="0" applyFill="1" applyBorder="1" applyAlignment="1" applyProtection="1">
      <alignment horizontal="left"/>
    </xf>
    <xf numFmtId="0" fontId="11" fillId="2" borderId="0" xfId="0" applyFont="1" applyFill="1" applyBorder="1" applyProtection="1"/>
    <xf numFmtId="0" fontId="14" fillId="2" borderId="4"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0" fontId="19" fillId="2" borderId="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19" fillId="2" borderId="0" xfId="0" applyFont="1" applyFill="1" applyBorder="1" applyAlignment="1" applyProtection="1">
      <alignment horizontal="center" vertical="center" wrapText="1"/>
    </xf>
    <xf numFmtId="165" fontId="6" fillId="2" borderId="5" xfId="7" applyNumberFormat="1" applyFont="1" applyFill="1" applyBorder="1" applyAlignment="1">
      <alignment horizontal="right" vertical="center" wrapText="1"/>
    </xf>
    <xf numFmtId="165" fontId="6" fillId="2" borderId="0" xfId="7" applyNumberFormat="1" applyFont="1" applyFill="1" applyBorder="1" applyAlignment="1">
      <alignment horizontal="right" vertical="center" wrapText="1"/>
    </xf>
    <xf numFmtId="0" fontId="16" fillId="2" borderId="0" xfId="0" applyFont="1" applyFill="1" applyBorder="1" applyProtection="1"/>
    <xf numFmtId="3" fontId="0" fillId="2" borderId="0" xfId="0" applyNumberFormat="1" applyFill="1" applyBorder="1" applyProtection="1"/>
    <xf numFmtId="165" fontId="25" fillId="2" borderId="0" xfId="7" applyNumberFormat="1" applyFont="1" applyFill="1" applyBorder="1" applyAlignment="1">
      <alignment horizontal="right" vertical="center" wrapText="1"/>
    </xf>
    <xf numFmtId="165" fontId="6" fillId="2" borderId="0" xfId="0" applyNumberFormat="1" applyFont="1" applyFill="1" applyBorder="1" applyAlignment="1" applyProtection="1">
      <alignment horizontal="right" vertical="center" wrapText="1"/>
    </xf>
    <xf numFmtId="0" fontId="14" fillId="2" borderId="0" xfId="7" applyFont="1" applyFill="1" applyBorder="1" applyAlignment="1">
      <alignment horizontal="left"/>
    </xf>
    <xf numFmtId="0" fontId="16" fillId="2" borderId="0" xfId="7" applyNumberFormat="1" applyFont="1" applyFill="1" applyAlignment="1">
      <alignment vertical="center"/>
    </xf>
    <xf numFmtId="3" fontId="8" fillId="2" borderId="0" xfId="7" applyNumberFormat="1" applyFont="1" applyFill="1" applyAlignment="1">
      <alignment vertical="center"/>
    </xf>
    <xf numFmtId="0" fontId="8" fillId="2" borderId="0" xfId="7" applyFont="1" applyFill="1" applyAlignment="1">
      <alignment vertical="center"/>
    </xf>
    <xf numFmtId="165" fontId="8" fillId="2" borderId="0" xfId="7" applyNumberFormat="1" applyFont="1" applyFill="1"/>
    <xf numFmtId="0" fontId="14" fillId="2" borderId="0" xfId="7" applyFont="1" applyFill="1" applyBorder="1" applyAlignment="1">
      <alignment horizontal="center" vertical="top" wrapText="1"/>
    </xf>
    <xf numFmtId="0" fontId="14" fillId="2" borderId="1" xfId="7" applyFont="1" applyFill="1" applyBorder="1" applyAlignment="1">
      <alignment horizontal="left" vertical="top" wrapText="1"/>
    </xf>
    <xf numFmtId="0" fontId="14" fillId="2" borderId="11" xfId="7" applyFont="1" applyFill="1" applyBorder="1" applyAlignment="1">
      <alignment horizontal="left" vertical="top" wrapText="1"/>
    </xf>
    <xf numFmtId="0" fontId="14" fillId="2" borderId="4" xfId="7" applyFont="1" applyFill="1" applyBorder="1" applyAlignment="1">
      <alignment horizontal="left" vertical="top" wrapText="1"/>
    </xf>
    <xf numFmtId="0" fontId="14" fillId="2" borderId="9" xfId="7" applyFont="1" applyFill="1" applyBorder="1" applyAlignment="1">
      <alignment horizontal="left" vertical="top" wrapText="1"/>
    </xf>
    <xf numFmtId="0" fontId="14" fillId="2" borderId="9" xfId="0" applyFont="1" applyFill="1" applyBorder="1" applyAlignment="1" applyProtection="1">
      <alignment horizontal="left" vertical="top" wrapText="1"/>
    </xf>
    <xf numFmtId="0" fontId="16" fillId="2" borderId="0" xfId="7" applyFont="1" applyFill="1" applyBorder="1" applyAlignment="1">
      <alignment horizontal="left"/>
    </xf>
    <xf numFmtId="0" fontId="8" fillId="2" borderId="0" xfId="7" applyFont="1" applyFill="1" applyBorder="1" applyAlignment="1">
      <alignment horizontal="left" vertical="center" wrapText="1"/>
    </xf>
    <xf numFmtId="0" fontId="14" fillId="2" borderId="8" xfId="7" applyFont="1" applyFill="1" applyBorder="1" applyAlignment="1">
      <alignment horizontal="left" vertical="top" wrapText="1"/>
    </xf>
    <xf numFmtId="0" fontId="47" fillId="2" borderId="8" xfId="8" applyNumberFormat="1" applyFont="1" applyFill="1" applyBorder="1" applyAlignment="1">
      <alignment horizontal="left" vertical="top"/>
    </xf>
    <xf numFmtId="0" fontId="40" fillId="2" borderId="8" xfId="9" applyFont="1" applyFill="1" applyBorder="1" applyAlignment="1">
      <alignment horizontal="left" vertical="top" wrapText="1"/>
    </xf>
    <xf numFmtId="0" fontId="0" fillId="2" borderId="0" xfId="0" applyFill="1" applyProtection="1"/>
    <xf numFmtId="0" fontId="0" fillId="2" borderId="0" xfId="0" applyFill="1" applyAlignment="1" applyProtection="1">
      <alignment horizontal="left"/>
    </xf>
    <xf numFmtId="0" fontId="19" fillId="2" borderId="14" xfId="0" applyFont="1" applyFill="1" applyBorder="1" applyAlignment="1" applyProtection="1">
      <alignment horizontal="center" vertical="center" wrapText="1"/>
    </xf>
    <xf numFmtId="165" fontId="14" fillId="2" borderId="0" xfId="7" applyNumberFormat="1" applyFont="1" applyFill="1" applyBorder="1" applyAlignment="1">
      <alignment horizontal="right" vertical="center" wrapText="1"/>
    </xf>
    <xf numFmtId="0" fontId="16" fillId="2" borderId="0" xfId="0" applyFont="1" applyFill="1" applyBorder="1" applyAlignment="1" applyProtection="1">
      <alignment horizontal="left"/>
    </xf>
    <xf numFmtId="0" fontId="0" fillId="2" borderId="3" xfId="0" applyFill="1" applyBorder="1" applyProtection="1"/>
    <xf numFmtId="0" fontId="0" fillId="2" borderId="3" xfId="0" applyFill="1" applyBorder="1" applyAlignment="1" applyProtection="1">
      <alignment horizontal="left"/>
    </xf>
    <xf numFmtId="0" fontId="0" fillId="2" borderId="3" xfId="0" applyFill="1" applyBorder="1"/>
    <xf numFmtId="0" fontId="8" fillId="2" borderId="0" xfId="0" applyFont="1" applyFill="1" applyBorder="1" applyProtection="1"/>
    <xf numFmtId="0" fontId="8" fillId="2" borderId="0" xfId="0" applyFont="1" applyFill="1" applyBorder="1" applyAlignment="1" applyProtection="1">
      <alignment horizontal="left"/>
    </xf>
    <xf numFmtId="0" fontId="19" fillId="2" borderId="10" xfId="0" applyFont="1" applyFill="1" applyBorder="1" applyAlignment="1" applyProtection="1">
      <alignment horizontal="center" vertical="center" wrapText="1"/>
    </xf>
    <xf numFmtId="0" fontId="25" fillId="2" borderId="0" xfId="7" applyFont="1" applyFill="1" applyBorder="1" applyAlignment="1">
      <alignment horizontal="center"/>
    </xf>
    <xf numFmtId="0" fontId="25" fillId="2" borderId="0" xfId="7" applyFont="1" applyFill="1" applyBorder="1" applyAlignment="1">
      <alignment horizontal="left"/>
    </xf>
    <xf numFmtId="0" fontId="16" fillId="2" borderId="0" xfId="7" applyNumberFormat="1" applyFont="1" applyFill="1" applyBorder="1" applyAlignment="1">
      <alignment horizontal="left" vertical="center"/>
    </xf>
    <xf numFmtId="0" fontId="8" fillId="2" borderId="0" xfId="7" applyFont="1" applyFill="1" applyBorder="1" applyAlignment="1">
      <alignment horizontal="left" vertical="center"/>
    </xf>
    <xf numFmtId="0" fontId="8" fillId="2" borderId="0" xfId="7" applyFont="1" applyFill="1" applyBorder="1" applyAlignment="1">
      <alignment horizontal="left"/>
    </xf>
    <xf numFmtId="0" fontId="8" fillId="2" borderId="0" xfId="7" applyFont="1" applyFill="1" applyBorder="1"/>
    <xf numFmtId="0" fontId="12" fillId="2" borderId="0" xfId="7" applyNumberFormat="1" applyFont="1" applyFill="1" applyBorder="1" applyAlignment="1">
      <alignment vertical="center" wrapText="1"/>
    </xf>
    <xf numFmtId="0" fontId="26" fillId="2" borderId="11" xfId="7" applyFont="1" applyFill="1" applyBorder="1" applyAlignment="1">
      <alignment horizontal="left" vertical="top" wrapText="1"/>
    </xf>
    <xf numFmtId="0" fontId="26" fillId="2" borderId="1" xfId="7" applyFont="1" applyFill="1" applyBorder="1" applyAlignment="1">
      <alignment horizontal="left" vertical="top" wrapText="1"/>
    </xf>
    <xf numFmtId="0" fontId="26" fillId="2" borderId="8" xfId="7" applyFont="1" applyFill="1" applyBorder="1" applyAlignment="1">
      <alignment horizontal="left" vertical="top" wrapText="1"/>
    </xf>
    <xf numFmtId="0" fontId="26" fillId="2" borderId="11" xfId="7" applyFont="1" applyFill="1" applyBorder="1" applyAlignment="1">
      <alignment wrapText="1"/>
    </xf>
    <xf numFmtId="0" fontId="26" fillId="2" borderId="1" xfId="7" applyFont="1" applyFill="1" applyBorder="1" applyAlignment="1">
      <alignment wrapText="1"/>
    </xf>
    <xf numFmtId="4" fontId="26" fillId="2" borderId="8" xfId="7" applyNumberFormat="1" applyFont="1" applyFill="1" applyBorder="1" applyAlignment="1">
      <alignment wrapText="1"/>
    </xf>
    <xf numFmtId="0" fontId="26" fillId="2" borderId="1" xfId="7" applyFont="1" applyFill="1" applyBorder="1" applyAlignment="1">
      <alignment vertical="center" wrapText="1"/>
    </xf>
    <xf numFmtId="0" fontId="26" fillId="2" borderId="8" xfId="7" applyFont="1" applyFill="1" applyBorder="1" applyAlignment="1">
      <alignment vertical="center" wrapText="1"/>
    </xf>
    <xf numFmtId="0" fontId="8" fillId="2" borderId="3" xfId="11" applyFont="1" applyFill="1" applyBorder="1"/>
    <xf numFmtId="0" fontId="8" fillId="2" borderId="3" xfId="7" applyFont="1" applyFill="1" applyBorder="1"/>
    <xf numFmtId="0" fontId="19" fillId="2" borderId="7" xfId="7" applyFont="1" applyFill="1" applyBorder="1" applyAlignment="1">
      <alignment horizontal="center" vertical="center" wrapText="1"/>
    </xf>
    <xf numFmtId="0" fontId="26" fillId="2" borderId="11" xfId="7" applyFont="1" applyFill="1" applyBorder="1" applyAlignment="1">
      <alignment vertical="center" wrapText="1"/>
    </xf>
    <xf numFmtId="0" fontId="19" fillId="2" borderId="14" xfId="7" applyFont="1" applyFill="1" applyBorder="1" applyAlignment="1">
      <alignment horizontal="center" vertical="center" wrapText="1"/>
    </xf>
    <xf numFmtId="0" fontId="14" fillId="2" borderId="12" xfId="0" applyFont="1" applyFill="1" applyBorder="1" applyAlignment="1" applyProtection="1">
      <alignment horizontal="left" vertical="top" wrapText="1"/>
    </xf>
    <xf numFmtId="0" fontId="6" fillId="2" borderId="1" xfId="0" applyFont="1" applyFill="1" applyBorder="1" applyAlignment="1">
      <alignment horizontal="center" vertical="top" wrapText="1"/>
    </xf>
    <xf numFmtId="0" fontId="6" fillId="2" borderId="8" xfId="0" applyFont="1" applyFill="1" applyBorder="1" applyAlignment="1">
      <alignment horizontal="center" vertical="top" wrapText="1"/>
    </xf>
    <xf numFmtId="0" fontId="14" fillId="2" borderId="2" xfId="0" applyFont="1" applyFill="1" applyBorder="1" applyAlignment="1" applyProtection="1">
      <alignment horizontal="center" vertical="top" wrapText="1"/>
    </xf>
    <xf numFmtId="0" fontId="14" fillId="2" borderId="3" xfId="7" applyFont="1" applyFill="1" applyBorder="1" applyAlignment="1">
      <alignment vertical="top" wrapText="1"/>
    </xf>
    <xf numFmtId="0" fontId="14" fillId="2" borderId="12" xfId="7" applyFont="1" applyFill="1" applyBorder="1" applyAlignment="1">
      <alignment vertical="top" wrapText="1"/>
    </xf>
    <xf numFmtId="0" fontId="14" fillId="2" borderId="1" xfId="7" applyFont="1" applyFill="1" applyBorder="1" applyAlignment="1">
      <alignment vertical="top" wrapText="1"/>
    </xf>
    <xf numFmtId="0" fontId="25" fillId="2" borderId="12"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4" xfId="0" applyFont="1" applyFill="1" applyBorder="1" applyAlignment="1">
      <alignment horizontal="left" vertical="top" wrapText="1"/>
    </xf>
    <xf numFmtId="3" fontId="26" fillId="2" borderId="11" xfId="0" applyNumberFormat="1" applyFont="1" applyFill="1" applyBorder="1" applyAlignment="1">
      <alignment horizontal="left" vertical="center" wrapText="1"/>
    </xf>
    <xf numFmtId="3" fontId="26" fillId="2" borderId="1" xfId="0" applyNumberFormat="1" applyFont="1" applyFill="1" applyBorder="1" applyAlignment="1">
      <alignment horizontal="left" vertical="center" wrapText="1"/>
    </xf>
    <xf numFmtId="3" fontId="25" fillId="2" borderId="0" xfId="0" applyNumberFormat="1" applyFont="1" applyFill="1" applyBorder="1" applyAlignment="1">
      <alignment horizontal="center" vertical="center" wrapText="1"/>
    </xf>
    <xf numFmtId="0" fontId="14" fillId="2" borderId="0" xfId="0" applyFont="1" applyFill="1" applyBorder="1" applyAlignment="1">
      <alignment vertical="center"/>
    </xf>
    <xf numFmtId="3" fontId="0" fillId="2" borderId="0" xfId="0" applyNumberFormat="1" applyFill="1" applyBorder="1" applyAlignment="1">
      <alignment vertical="center"/>
    </xf>
    <xf numFmtId="0" fontId="0" fillId="2" borderId="7" xfId="0" applyFill="1" applyBorder="1" applyAlignment="1">
      <alignment vertical="center"/>
    </xf>
    <xf numFmtId="3" fontId="14" fillId="2" borderId="11" xfId="0" applyNumberFormat="1" applyFont="1" applyFill="1" applyBorder="1" applyAlignment="1">
      <alignment horizontal="left" vertical="top" wrapText="1"/>
    </xf>
    <xf numFmtId="3" fontId="14" fillId="2" borderId="8" xfId="0" applyNumberFormat="1" applyFont="1" applyFill="1" applyBorder="1" applyAlignment="1">
      <alignment horizontal="left" vertical="top" wrapText="1"/>
    </xf>
    <xf numFmtId="0" fontId="6" fillId="2" borderId="5" xfId="0" applyFont="1" applyFill="1" applyBorder="1" applyAlignment="1">
      <alignment vertical="center"/>
    </xf>
    <xf numFmtId="0" fontId="17" fillId="2" borderId="1" xfId="0" applyFont="1" applyFill="1" applyBorder="1" applyAlignment="1">
      <alignment horizontal="left" vertical="top"/>
    </xf>
    <xf numFmtId="0" fontId="8" fillId="2" borderId="1" xfId="0" applyFont="1" applyFill="1" applyBorder="1" applyAlignment="1">
      <alignment horizontal="left" vertical="top"/>
    </xf>
    <xf numFmtId="0" fontId="8" fillId="2" borderId="8" xfId="0" applyFont="1" applyFill="1" applyBorder="1" applyAlignment="1">
      <alignment horizontal="left" vertical="top"/>
    </xf>
    <xf numFmtId="0" fontId="17" fillId="2" borderId="0" xfId="0" applyFont="1" applyFill="1" applyBorder="1"/>
    <xf numFmtId="0" fontId="17" fillId="2" borderId="0" xfId="0" applyFont="1" applyFill="1" applyBorder="1" applyAlignment="1">
      <alignment horizontal="right"/>
    </xf>
    <xf numFmtId="0" fontId="19" fillId="2" borderId="0" xfId="0" applyFont="1" applyFill="1" applyBorder="1" applyAlignment="1">
      <alignment horizontal="center" wrapText="1"/>
    </xf>
    <xf numFmtId="0" fontId="16" fillId="2" borderId="0" xfId="0" applyFont="1" applyFill="1" applyBorder="1" applyAlignment="1">
      <alignment horizontal="right" vertical="center"/>
    </xf>
    <xf numFmtId="0" fontId="6" fillId="2" borderId="8" xfId="0" applyFont="1" applyFill="1" applyBorder="1" applyAlignment="1">
      <alignment horizontal="left" vertical="top" wrapText="1"/>
    </xf>
    <xf numFmtId="1" fontId="0" fillId="2" borderId="0" xfId="0" applyNumberFormat="1" applyFill="1" applyBorder="1"/>
    <xf numFmtId="0" fontId="0" fillId="2" borderId="0" xfId="0" applyFill="1" applyBorder="1" applyAlignment="1">
      <alignment horizontal="center" vertical="center" wrapText="1"/>
    </xf>
    <xf numFmtId="175" fontId="8" fillId="2" borderId="0" xfId="0" applyNumberFormat="1" applyFont="1" applyFill="1" applyBorder="1"/>
    <xf numFmtId="0" fontId="6" fillId="2" borderId="0" xfId="6" applyNumberFormat="1" applyFont="1" applyFill="1" applyBorder="1" applyAlignment="1">
      <alignment horizontal="center" vertical="center"/>
    </xf>
    <xf numFmtId="1" fontId="0" fillId="2" borderId="3" xfId="0" applyNumberFormat="1" applyFill="1" applyBorder="1"/>
    <xf numFmtId="0" fontId="26" fillId="0" borderId="0" xfId="0" applyFont="1" applyFill="1" applyBorder="1"/>
    <xf numFmtId="0" fontId="25" fillId="2" borderId="9" xfId="0" applyFont="1" applyFill="1" applyBorder="1" applyAlignment="1">
      <alignment horizontal="center" vertical="center" wrapText="1"/>
    </xf>
    <xf numFmtId="0" fontId="25" fillId="2" borderId="14" xfId="0" applyFont="1" applyFill="1" applyBorder="1" applyAlignment="1">
      <alignment horizontal="center" vertical="center" wrapText="1"/>
    </xf>
    <xf numFmtId="3" fontId="26" fillId="2" borderId="1" xfId="0" applyNumberFormat="1" applyFont="1" applyFill="1" applyBorder="1" applyAlignment="1">
      <alignment horizontal="left" vertical="top" wrapText="1"/>
    </xf>
    <xf numFmtId="3" fontId="26" fillId="2" borderId="8" xfId="0" applyNumberFormat="1" applyFont="1" applyFill="1" applyBorder="1" applyAlignment="1">
      <alignment horizontal="left" vertical="top" wrapText="1"/>
    </xf>
    <xf numFmtId="164" fontId="8" fillId="2" borderId="0" xfId="0" applyNumberFormat="1" applyFont="1" applyFill="1" applyBorder="1" applyAlignment="1">
      <alignment horizontal="center"/>
    </xf>
    <xf numFmtId="0" fontId="22" fillId="2" borderId="0" xfId="0" applyFont="1" applyFill="1" applyBorder="1" applyAlignment="1">
      <alignment vertical="center"/>
    </xf>
    <xf numFmtId="3" fontId="6" fillId="2" borderId="0" xfId="0" applyNumberFormat="1" applyFont="1" applyFill="1" applyBorder="1" applyAlignment="1">
      <alignment horizontal="right" vertical="center"/>
    </xf>
    <xf numFmtId="0" fontId="6" fillId="2" borderId="5" xfId="6" applyNumberFormat="1" applyFont="1" applyFill="1" applyBorder="1" applyAlignment="1">
      <alignment horizontal="center" vertical="center"/>
    </xf>
    <xf numFmtId="1" fontId="6" fillId="2" borderId="0" xfId="0" applyNumberFormat="1" applyFont="1" applyFill="1" applyBorder="1" applyAlignment="1">
      <alignment horizontal="right" indent="1"/>
    </xf>
    <xf numFmtId="164" fontId="6" fillId="2" borderId="0" xfId="0" applyNumberFormat="1" applyFont="1" applyFill="1" applyBorder="1" applyAlignment="1">
      <alignment horizontal="right" wrapText="1" indent="1"/>
    </xf>
    <xf numFmtId="172" fontId="26" fillId="2" borderId="0" xfId="4" applyNumberFormat="1" applyFont="1" applyFill="1" applyBorder="1" applyAlignment="1">
      <alignment horizontal="right" vertical="center" indent="1"/>
    </xf>
    <xf numFmtId="0" fontId="8" fillId="0" borderId="0" xfId="13" applyFont="1" applyFill="1"/>
    <xf numFmtId="0" fontId="16" fillId="2" borderId="0" xfId="7" applyFont="1" applyFill="1" applyBorder="1" applyAlignment="1">
      <alignment horizontal="left" vertical="center" wrapText="1"/>
    </xf>
    <xf numFmtId="0" fontId="16" fillId="2" borderId="0" xfId="7" applyFont="1" applyFill="1" applyBorder="1" applyAlignment="1">
      <alignment horizontal="centerContinuous" vertical="center" wrapText="1"/>
    </xf>
    <xf numFmtId="0" fontId="14" fillId="2" borderId="12" xfId="0" applyFont="1" applyFill="1" applyBorder="1" applyAlignment="1">
      <alignment vertical="top" wrapText="1"/>
    </xf>
    <xf numFmtId="0" fontId="14" fillId="2" borderId="8" xfId="0" applyFont="1" applyFill="1" applyBorder="1" applyAlignment="1">
      <alignment vertical="top"/>
    </xf>
    <xf numFmtId="0" fontId="25" fillId="2" borderId="8" xfId="0" applyFont="1" applyFill="1" applyBorder="1" applyAlignment="1">
      <alignment horizontal="left" vertical="center" wrapText="1"/>
    </xf>
    <xf numFmtId="0" fontId="8" fillId="2" borderId="0" xfId="5" applyFont="1" applyFill="1" applyBorder="1"/>
    <xf numFmtId="0" fontId="8" fillId="2" borderId="0" xfId="5" applyFont="1" applyFill="1"/>
    <xf numFmtId="0" fontId="8" fillId="0" borderId="0" xfId="5" applyFont="1" applyFill="1"/>
    <xf numFmtId="0" fontId="11" fillId="2" borderId="0" xfId="5" applyFont="1" applyFill="1" applyBorder="1" applyAlignment="1">
      <alignment vertical="center"/>
    </xf>
    <xf numFmtId="0" fontId="8" fillId="2" borderId="0" xfId="5" applyFont="1" applyFill="1" applyBorder="1" applyAlignment="1">
      <alignment vertical="center"/>
    </xf>
    <xf numFmtId="0" fontId="8" fillId="2" borderId="0" xfId="5" applyFont="1" applyFill="1" applyAlignment="1">
      <alignment vertical="center"/>
    </xf>
    <xf numFmtId="0" fontId="8" fillId="0" borderId="0" xfId="5" applyFont="1" applyFill="1" applyAlignment="1">
      <alignment vertical="center"/>
    </xf>
    <xf numFmtId="0" fontId="16" fillId="2" borderId="0" xfId="5" applyFont="1" applyFill="1" applyBorder="1" applyAlignment="1">
      <alignment horizontal="right"/>
    </xf>
    <xf numFmtId="0" fontId="6" fillId="2" borderId="0" xfId="5" applyFont="1" applyFill="1" applyBorder="1" applyAlignment="1">
      <alignment vertical="center"/>
    </xf>
    <xf numFmtId="0" fontId="14" fillId="2" borderId="3" xfId="5" applyFont="1" applyFill="1" applyBorder="1" applyAlignment="1">
      <alignment horizontal="left" vertical="top" wrapText="1"/>
    </xf>
    <xf numFmtId="0" fontId="14" fillId="2" borderId="2" xfId="5" applyFont="1" applyFill="1" applyBorder="1" applyAlignment="1">
      <alignment horizontal="left" vertical="top" wrapText="1"/>
    </xf>
    <xf numFmtId="164" fontId="14" fillId="2" borderId="0" xfId="5" applyNumberFormat="1" applyFont="1" applyFill="1" applyBorder="1" applyAlignment="1">
      <alignment horizontal="left" vertical="top" wrapText="1"/>
    </xf>
    <xf numFmtId="0" fontId="6" fillId="2" borderId="7" xfId="5" applyFont="1" applyFill="1" applyBorder="1" applyAlignment="1">
      <alignment horizontal="center" vertical="center" wrapText="1"/>
    </xf>
    <xf numFmtId="0" fontId="6" fillId="2" borderId="10" xfId="5" applyFont="1" applyFill="1" applyBorder="1" applyAlignment="1">
      <alignment horizontal="center" vertical="center" wrapText="1"/>
    </xf>
    <xf numFmtId="164" fontId="26" fillId="2" borderId="1" xfId="5" applyNumberFormat="1" applyFont="1" applyFill="1" applyBorder="1" applyAlignment="1">
      <alignment horizontal="center" wrapText="1"/>
    </xf>
    <xf numFmtId="164" fontId="26" fillId="2" borderId="0" xfId="5" applyNumberFormat="1" applyFont="1" applyFill="1" applyBorder="1" applyAlignment="1">
      <alignment horizontal="center" wrapText="1"/>
    </xf>
    <xf numFmtId="0" fontId="6" fillId="2" borderId="0" xfId="5" applyFont="1" applyFill="1" applyBorder="1" applyAlignment="1">
      <alignment horizontal="center" vertical="center" wrapText="1"/>
    </xf>
    <xf numFmtId="164" fontId="6" fillId="2" borderId="0" xfId="5" applyNumberFormat="1" applyFont="1" applyFill="1" applyBorder="1" applyAlignment="1">
      <alignment horizontal="right" wrapText="1" indent="1"/>
    </xf>
    <xf numFmtId="167" fontId="26" fillId="2" borderId="0" xfId="4" applyNumberFormat="1" applyFont="1" applyFill="1" applyBorder="1" applyAlignment="1">
      <alignment vertical="center"/>
    </xf>
    <xf numFmtId="167" fontId="8" fillId="2" borderId="0" xfId="4" applyNumberFormat="1" applyFont="1" applyFill="1" applyBorder="1" applyAlignment="1">
      <alignment vertical="center"/>
    </xf>
    <xf numFmtId="167" fontId="8" fillId="2" borderId="0" xfId="4" applyNumberFormat="1" applyFont="1" applyFill="1" applyBorder="1" applyAlignment="1">
      <alignment horizontal="right" vertical="center" indent="1"/>
    </xf>
    <xf numFmtId="0" fontId="6" fillId="2" borderId="0" xfId="5" applyFont="1" applyFill="1" applyBorder="1" applyAlignment="1">
      <alignment horizontal="center" vertical="center"/>
    </xf>
    <xf numFmtId="172" fontId="8" fillId="2" borderId="0" xfId="4" applyNumberFormat="1" applyFont="1" applyFill="1" applyBorder="1" applyAlignment="1">
      <alignment horizontal="right" vertical="center" indent="1"/>
    </xf>
    <xf numFmtId="175" fontId="8" fillId="2" borderId="0" xfId="5" applyNumberFormat="1" applyFont="1" applyFill="1" applyBorder="1"/>
    <xf numFmtId="0" fontId="8" fillId="2" borderId="3" xfId="5" applyFont="1" applyFill="1" applyBorder="1"/>
    <xf numFmtId="172" fontId="26" fillId="2" borderId="3" xfId="4" applyNumberFormat="1" applyFont="1" applyFill="1" applyBorder="1" applyAlignment="1">
      <alignment horizontal="right" vertical="center" indent="1"/>
    </xf>
    <xf numFmtId="175" fontId="8" fillId="2" borderId="3" xfId="5" applyNumberFormat="1" applyFont="1" applyFill="1" applyBorder="1"/>
    <xf numFmtId="0" fontId="16" fillId="2" borderId="0" xfId="5" applyFont="1" applyFill="1" applyBorder="1"/>
    <xf numFmtId="0" fontId="8" fillId="0" borderId="0" xfId="5" applyFont="1" applyFill="1" applyBorder="1"/>
    <xf numFmtId="164" fontId="8" fillId="0" borderId="0" xfId="5" applyNumberFormat="1" applyFont="1" applyFill="1" applyAlignment="1">
      <alignment horizontal="center"/>
    </xf>
    <xf numFmtId="164" fontId="16" fillId="0" borderId="0" xfId="5" applyNumberFormat="1" applyFont="1" applyFill="1" applyAlignment="1">
      <alignment horizontal="right"/>
    </xf>
    <xf numFmtId="164" fontId="14" fillId="2" borderId="8" xfId="0" applyNumberFormat="1" applyFont="1" applyFill="1" applyBorder="1" applyAlignment="1">
      <alignment horizontal="centerContinuous" vertical="top" wrapText="1"/>
    </xf>
    <xf numFmtId="164" fontId="26" fillId="2" borderId="8" xfId="5" applyNumberFormat="1" applyFont="1" applyFill="1" applyBorder="1" applyAlignment="1">
      <alignment horizontal="center" wrapText="1"/>
    </xf>
    <xf numFmtId="0" fontId="14" fillId="2" borderId="4" xfId="5" applyFont="1" applyFill="1" applyBorder="1" applyAlignment="1">
      <alignment horizontal="left" vertical="top" wrapText="1"/>
    </xf>
    <xf numFmtId="0" fontId="6" fillId="2" borderId="9" xfId="5" applyFont="1" applyFill="1" applyBorder="1" applyAlignment="1">
      <alignment horizontal="center" vertical="center" wrapText="1"/>
    </xf>
    <xf numFmtId="175" fontId="8" fillId="2" borderId="0" xfId="0" applyNumberFormat="1" applyFont="1" applyFill="1"/>
    <xf numFmtId="0" fontId="34" fillId="2" borderId="0" xfId="14" applyFill="1"/>
    <xf numFmtId="0" fontId="25" fillId="2" borderId="7" xfId="6" applyNumberFormat="1" applyFont="1" applyFill="1" applyBorder="1" applyAlignment="1">
      <alignment horizontal="center" vertical="center"/>
    </xf>
    <xf numFmtId="0" fontId="25" fillId="2" borderId="7" xfId="6" applyNumberFormat="1" applyFont="1" applyFill="1" applyBorder="1"/>
    <xf numFmtId="169" fontId="26" fillId="2" borderId="10" xfId="0" applyNumberFormat="1" applyFont="1" applyFill="1" applyBorder="1" applyAlignment="1">
      <alignment vertical="center"/>
    </xf>
    <xf numFmtId="167" fontId="26" fillId="2" borderId="7" xfId="4" applyNumberFormat="1" applyFont="1" applyFill="1" applyBorder="1" applyAlignment="1">
      <alignment horizontal="right" vertical="center"/>
    </xf>
    <xf numFmtId="172" fontId="26" fillId="2" borderId="7" xfId="4" applyNumberFormat="1" applyFont="1" applyFill="1" applyBorder="1" applyAlignment="1">
      <alignment horizontal="right" vertical="center" indent="1"/>
    </xf>
    <xf numFmtId="175" fontId="8" fillId="2" borderId="7" xfId="0" applyNumberFormat="1" applyFont="1" applyFill="1" applyBorder="1"/>
    <xf numFmtId="0" fontId="34" fillId="2" borderId="7" xfId="14" applyFill="1" applyBorder="1"/>
    <xf numFmtId="167" fontId="8" fillId="2" borderId="0" xfId="4" applyNumberFormat="1" applyFont="1" applyFill="1" applyBorder="1" applyAlignment="1">
      <alignment horizontal="right" vertical="center"/>
    </xf>
    <xf numFmtId="0" fontId="34" fillId="2" borderId="0" xfId="14" applyFont="1" applyFill="1"/>
    <xf numFmtId="177" fontId="8" fillId="2" borderId="5" xfId="5" applyNumberFormat="1" applyFont="1" applyFill="1" applyBorder="1" applyAlignment="1">
      <alignment vertical="center"/>
    </xf>
    <xf numFmtId="177" fontId="8" fillId="2" borderId="5" xfId="0" applyNumberFormat="1" applyFont="1" applyFill="1" applyBorder="1" applyAlignment="1">
      <alignment vertical="center"/>
    </xf>
    <xf numFmtId="0" fontId="6" fillId="2" borderId="0" xfId="0" applyFont="1" applyFill="1" applyAlignment="1">
      <alignment horizontal="center" vertical="center" wrapText="1"/>
    </xf>
    <xf numFmtId="0" fontId="14" fillId="2" borderId="15" xfId="0" applyFont="1" applyFill="1" applyBorder="1" applyAlignment="1">
      <alignment horizontal="centerContinuous" vertical="top" wrapText="1"/>
    </xf>
    <xf numFmtId="0" fontId="25" fillId="2" borderId="9" xfId="0" applyFont="1" applyFill="1" applyBorder="1" applyAlignment="1">
      <alignment vertical="top" wrapText="1"/>
    </xf>
    <xf numFmtId="0" fontId="14" fillId="2" borderId="6" xfId="0" applyFont="1" applyFill="1" applyBorder="1" applyAlignment="1">
      <alignment vertical="top" wrapText="1"/>
    </xf>
    <xf numFmtId="167" fontId="8" fillId="2" borderId="0" xfId="0" applyNumberFormat="1" applyFont="1" applyFill="1" applyBorder="1" applyAlignment="1">
      <alignment vertical="center"/>
    </xf>
    <xf numFmtId="0" fontId="14" fillId="2" borderId="10" xfId="0" applyFont="1" applyFill="1" applyBorder="1" applyAlignment="1">
      <alignment horizontal="center" vertical="center" wrapText="1"/>
    </xf>
    <xf numFmtId="175" fontId="0" fillId="2" borderId="0" xfId="0" applyNumberFormat="1" applyFill="1"/>
    <xf numFmtId="175" fontId="6" fillId="2" borderId="0" xfId="0" applyNumberFormat="1" applyFont="1" applyFill="1"/>
    <xf numFmtId="164" fontId="14" fillId="2" borderId="8" xfId="5" applyNumberFormat="1" applyFont="1" applyFill="1" applyBorder="1" applyAlignment="1">
      <alignment horizontal="centerContinuous" vertical="center" wrapText="1"/>
    </xf>
    <xf numFmtId="164" fontId="14" fillId="2" borderId="15" xfId="5" applyNumberFormat="1" applyFont="1" applyFill="1" applyBorder="1" applyAlignment="1">
      <alignment horizontal="centerContinuous" vertical="center" wrapText="1"/>
    </xf>
    <xf numFmtId="164" fontId="14" fillId="2" borderId="11" xfId="0" applyNumberFormat="1" applyFont="1" applyFill="1" applyBorder="1" applyAlignment="1">
      <alignment horizontal="centerContinuous" vertical="center" wrapText="1"/>
    </xf>
    <xf numFmtId="164" fontId="14" fillId="2" borderId="8" xfId="0" applyNumberFormat="1" applyFont="1" applyFill="1" applyBorder="1" applyAlignment="1">
      <alignment horizontal="centerContinuous" vertical="center" wrapText="1"/>
    </xf>
    <xf numFmtId="164" fontId="26" fillId="2" borderId="9" xfId="0" applyNumberFormat="1" applyFont="1" applyFill="1" applyBorder="1" applyAlignment="1">
      <alignment horizontal="left" vertical="center" wrapText="1"/>
    </xf>
    <xf numFmtId="164" fontId="26" fillId="2" borderId="10" xfId="0" applyNumberFormat="1" applyFont="1" applyFill="1" applyBorder="1" applyAlignment="1">
      <alignment horizontal="left" vertical="center" wrapText="1"/>
    </xf>
    <xf numFmtId="175" fontId="0" fillId="2" borderId="0" xfId="0" applyNumberFormat="1" applyFill="1" applyAlignment="1">
      <alignment vertical="center"/>
    </xf>
    <xf numFmtId="169" fontId="8" fillId="2" borderId="5" xfId="0" applyNumberFormat="1" applyFont="1" applyFill="1" applyBorder="1" applyAlignment="1">
      <alignment vertical="center"/>
    </xf>
    <xf numFmtId="178" fontId="8" fillId="2" borderId="0" xfId="4" applyNumberFormat="1" applyFont="1" applyFill="1" applyBorder="1" applyAlignment="1">
      <alignment horizontal="right" vertical="center" indent="1"/>
    </xf>
    <xf numFmtId="175" fontId="8" fillId="2" borderId="0" xfId="0" applyNumberFormat="1" applyFont="1" applyFill="1" applyAlignment="1">
      <alignment vertical="center"/>
    </xf>
    <xf numFmtId="164" fontId="14" fillId="2" borderId="15" xfId="0" applyNumberFormat="1" applyFont="1" applyFill="1" applyBorder="1" applyAlignment="1">
      <alignment horizontal="centerContinuous" vertical="top" wrapText="1"/>
    </xf>
    <xf numFmtId="0" fontId="6" fillId="0" borderId="0" xfId="0" applyFont="1" applyBorder="1" applyAlignment="1">
      <alignment horizontal="center" vertical="center" wrapText="1"/>
    </xf>
    <xf numFmtId="0" fontId="14" fillId="2" borderId="8" xfId="0" applyFont="1" applyFill="1" applyBorder="1" applyAlignment="1">
      <alignment vertical="top" wrapText="1"/>
    </xf>
    <xf numFmtId="0" fontId="26" fillId="2" borderId="8" xfId="0" applyFont="1" applyFill="1" applyBorder="1" applyAlignment="1">
      <alignment vertical="top"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16" fontId="16" fillId="2" borderId="1"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25" fillId="2" borderId="10" xfId="0" applyFont="1" applyFill="1" applyBorder="1" applyAlignment="1">
      <alignment vertical="top" wrapText="1"/>
    </xf>
    <xf numFmtId="3" fontId="14" fillId="2" borderId="15" xfId="0" applyNumberFormat="1" applyFont="1" applyFill="1" applyBorder="1" applyAlignment="1">
      <alignment horizontal="left" vertical="top" wrapText="1"/>
    </xf>
    <xf numFmtId="3" fontId="26" fillId="2" borderId="14" xfId="0" applyNumberFormat="1" applyFont="1" applyFill="1" applyBorder="1" applyAlignment="1">
      <alignment horizontal="left" vertical="center" wrapText="1"/>
    </xf>
    <xf numFmtId="0" fontId="25" fillId="2" borderId="3" xfId="0" applyFont="1" applyFill="1" applyBorder="1" applyAlignment="1">
      <alignment horizontal="left" vertical="top" wrapText="1"/>
    </xf>
    <xf numFmtId="0" fontId="25" fillId="2" borderId="7" xfId="0" applyFont="1" applyFill="1" applyBorder="1" applyAlignment="1">
      <alignment horizontal="left" vertical="top" wrapText="1"/>
    </xf>
    <xf numFmtId="175" fontId="8" fillId="2" borderId="0" xfId="0" applyNumberFormat="1" applyFont="1" applyFill="1" applyBorder="1" applyAlignment="1">
      <alignment horizontal="right" indent="1"/>
    </xf>
    <xf numFmtId="1" fontId="0" fillId="2" borderId="0" xfId="0" applyNumberFormat="1" applyFill="1"/>
    <xf numFmtId="0" fontId="26" fillId="2" borderId="11" xfId="0" applyFont="1" applyFill="1" applyBorder="1" applyAlignment="1">
      <alignment vertical="top" wrapText="1"/>
    </xf>
    <xf numFmtId="3" fontId="6" fillId="2" borderId="0" xfId="0" applyNumberFormat="1" applyFont="1" applyFill="1" applyBorder="1" applyAlignment="1">
      <alignment horizontal="right"/>
    </xf>
    <xf numFmtId="3" fontId="8" fillId="2" borderId="0" xfId="0" applyNumberFormat="1" applyFont="1" applyFill="1" applyBorder="1" applyAlignment="1">
      <alignment horizontal="right" vertical="center"/>
    </xf>
    <xf numFmtId="164" fontId="14" fillId="2" borderId="0" xfId="0" applyNumberFormat="1" applyFont="1" applyFill="1" applyBorder="1" applyAlignment="1">
      <alignment horizontal="left" vertical="top" wrapText="1"/>
    </xf>
    <xf numFmtId="164" fontId="14" fillId="2" borderId="2" xfId="0" applyNumberFormat="1" applyFont="1" applyFill="1" applyBorder="1" applyAlignment="1">
      <alignment horizontal="left" vertical="top" wrapText="1"/>
    </xf>
    <xf numFmtId="0" fontId="8" fillId="0" borderId="0" xfId="0" applyFont="1" applyBorder="1"/>
    <xf numFmtId="0" fontId="26" fillId="2" borderId="0" xfId="0" applyFont="1" applyFill="1" applyBorder="1" applyAlignment="1">
      <alignment vertical="center"/>
    </xf>
    <xf numFmtId="0" fontId="14" fillId="2" borderId="7" xfId="0" applyFont="1" applyFill="1" applyBorder="1" applyAlignment="1">
      <alignment horizontal="left" vertical="center" wrapText="1"/>
    </xf>
    <xf numFmtId="164" fontId="14" fillId="2" borderId="4" xfId="0" applyNumberFormat="1" applyFont="1" applyFill="1" applyBorder="1" applyAlignment="1">
      <alignment horizontal="left" vertical="top" wrapText="1"/>
    </xf>
    <xf numFmtId="0" fontId="14" fillId="2" borderId="14" xfId="0" applyFont="1" applyFill="1" applyBorder="1" applyAlignment="1">
      <alignment horizontal="left" vertical="center" wrapText="1"/>
    </xf>
    <xf numFmtId="0" fontId="25" fillId="2" borderId="0" xfId="0" applyFont="1" applyFill="1" applyBorder="1" applyAlignment="1">
      <alignment horizontal="right" vertical="center" wrapText="1"/>
    </xf>
    <xf numFmtId="0" fontId="6" fillId="2" borderId="0" xfId="11" applyFont="1" applyFill="1"/>
    <xf numFmtId="0" fontId="0" fillId="2" borderId="0" xfId="0" applyFill="1" applyAlignment="1">
      <alignment horizontal="center"/>
    </xf>
    <xf numFmtId="0" fontId="14" fillId="2" borderId="9" xfId="0" applyFont="1" applyFill="1" applyBorder="1" applyAlignment="1">
      <alignment vertical="top" wrapText="1"/>
    </xf>
    <xf numFmtId="0" fontId="37" fillId="2" borderId="3" xfId="9" applyFill="1" applyBorder="1"/>
    <xf numFmtId="0" fontId="37" fillId="2" borderId="3" xfId="9" applyFill="1" applyBorder="1" applyAlignment="1">
      <alignment horizontal="center"/>
    </xf>
    <xf numFmtId="178" fontId="8" fillId="2" borderId="0" xfId="4" applyNumberFormat="1" applyFont="1" applyFill="1" applyBorder="1" applyAlignment="1">
      <alignment horizontal="right" vertical="center"/>
    </xf>
    <xf numFmtId="0" fontId="14" fillId="2" borderId="3" xfId="0" applyFont="1" applyFill="1" applyBorder="1" applyAlignment="1">
      <alignment vertical="top" wrapText="1"/>
    </xf>
    <xf numFmtId="0" fontId="14" fillId="2" borderId="10" xfId="0" applyFont="1" applyFill="1" applyBorder="1" applyAlignment="1">
      <alignment vertical="top"/>
    </xf>
    <xf numFmtId="0" fontId="14" fillId="2" borderId="7" xfId="0" applyFont="1" applyFill="1" applyBorder="1" applyAlignment="1">
      <alignment vertical="top" wrapText="1"/>
    </xf>
    <xf numFmtId="167" fontId="8" fillId="2" borderId="0" xfId="4" applyNumberFormat="1" applyFont="1" applyFill="1" applyBorder="1" applyAlignment="1">
      <alignment horizontal="right"/>
    </xf>
    <xf numFmtId="167" fontId="6" fillId="2" borderId="0" xfId="4" applyNumberFormat="1" applyFont="1" applyFill="1" applyBorder="1" applyAlignment="1">
      <alignment horizontal="right"/>
    </xf>
    <xf numFmtId="0" fontId="0" fillId="0" borderId="0" xfId="0" applyFill="1" applyProtection="1"/>
    <xf numFmtId="0" fontId="0" fillId="0" borderId="0" xfId="0" applyFill="1" applyAlignment="1" applyProtection="1">
      <alignment horizontal="left"/>
    </xf>
    <xf numFmtId="0" fontId="14" fillId="2" borderId="8" xfId="7" applyFont="1" applyFill="1" applyBorder="1" applyAlignment="1">
      <alignment vertical="top" wrapText="1"/>
    </xf>
    <xf numFmtId="165" fontId="8" fillId="2" borderId="0" xfId="11" applyNumberFormat="1" applyFont="1" applyFill="1"/>
    <xf numFmtId="0" fontId="6" fillId="2" borderId="0" xfId="0" applyFont="1" applyFill="1" applyBorder="1" applyProtection="1"/>
    <xf numFmtId="175" fontId="8" fillId="2" borderId="0" xfId="4" applyNumberFormat="1" applyFont="1" applyFill="1" applyBorder="1" applyAlignment="1">
      <alignment horizontal="right"/>
    </xf>
    <xf numFmtId="175" fontId="8" fillId="2" borderId="0" xfId="4" applyNumberFormat="1" applyFont="1" applyFill="1" applyBorder="1" applyAlignment="1">
      <alignment horizontal="right" indent="1"/>
    </xf>
    <xf numFmtId="175" fontId="6" fillId="2" borderId="0" xfId="4" applyNumberFormat="1" applyFont="1" applyFill="1" applyBorder="1" applyAlignment="1">
      <alignment horizontal="right"/>
    </xf>
    <xf numFmtId="175" fontId="6" fillId="2" borderId="0" xfId="4" applyNumberFormat="1" applyFont="1" applyFill="1" applyBorder="1" applyAlignment="1">
      <alignment horizontal="right" indent="1"/>
    </xf>
    <xf numFmtId="0" fontId="14" fillId="0" borderId="10" xfId="0" applyFont="1" applyFill="1" applyBorder="1" applyAlignment="1">
      <alignment horizontal="center" vertical="center" wrapText="1"/>
    </xf>
    <xf numFmtId="0" fontId="22" fillId="2" borderId="3" xfId="0" applyFont="1" applyFill="1" applyBorder="1" applyAlignment="1">
      <alignment vertical="top"/>
    </xf>
    <xf numFmtId="0" fontId="15" fillId="2" borderId="0" xfId="0" applyFont="1" applyFill="1"/>
    <xf numFmtId="0" fontId="6" fillId="2" borderId="15" xfId="0" applyFont="1" applyFill="1" applyBorder="1" applyAlignment="1">
      <alignment horizontal="center" vertical="center" wrapText="1"/>
    </xf>
    <xf numFmtId="0" fontId="14" fillId="2" borderId="8" xfId="0" applyFont="1" applyFill="1" applyBorder="1" applyAlignment="1">
      <alignment horizontal="centerContinuous" vertical="top" wrapText="1"/>
    </xf>
    <xf numFmtId="167" fontId="6" fillId="2" borderId="0" xfId="0" applyNumberFormat="1" applyFont="1" applyFill="1" applyBorder="1" applyAlignment="1">
      <alignment vertical="center"/>
    </xf>
    <xf numFmtId="0" fontId="33" fillId="4" borderId="0" xfId="13" applyFont="1" applyFill="1" applyBorder="1" applyAlignment="1">
      <alignment horizontal="centerContinuous" vertical="center"/>
    </xf>
    <xf numFmtId="0" fontId="34" fillId="4" borderId="0" xfId="13" applyFont="1" applyFill="1" applyBorder="1" applyAlignment="1">
      <alignment horizontal="centerContinuous" vertical="center"/>
    </xf>
    <xf numFmtId="0" fontId="35" fillId="4" borderId="0" xfId="13" applyFont="1" applyFill="1" applyBorder="1" applyAlignment="1">
      <alignment horizontal="centerContinuous" vertical="center"/>
    </xf>
    <xf numFmtId="0" fontId="10" fillId="5" borderId="0" xfId="13" applyFont="1" applyFill="1" applyBorder="1" applyAlignment="1">
      <alignment vertical="center"/>
    </xf>
    <xf numFmtId="0" fontId="10" fillId="4" borderId="0" xfId="13" applyFont="1" applyFill="1" applyBorder="1" applyAlignment="1">
      <alignment horizontal="centerContinuous"/>
    </xf>
    <xf numFmtId="0" fontId="24" fillId="4" borderId="0" xfId="13" applyFont="1" applyFill="1" applyBorder="1" applyAlignment="1">
      <alignment horizontal="centerContinuous"/>
    </xf>
    <xf numFmtId="0" fontId="24" fillId="4" borderId="0" xfId="13" applyFont="1" applyFill="1" applyAlignment="1">
      <alignment horizontal="centerContinuous"/>
    </xf>
    <xf numFmtId="0" fontId="23" fillId="4" borderId="0" xfId="13" applyFont="1" applyFill="1" applyBorder="1"/>
    <xf numFmtId="0" fontId="8" fillId="4" borderId="0" xfId="13" applyFont="1" applyFill="1" applyBorder="1"/>
    <xf numFmtId="0" fontId="8" fillId="4" borderId="0" xfId="13" applyFont="1" applyFill="1"/>
    <xf numFmtId="0" fontId="16" fillId="4" borderId="0" xfId="13" applyFont="1" applyFill="1" applyBorder="1"/>
    <xf numFmtId="0" fontId="0" fillId="4" borderId="0" xfId="0" applyFill="1" applyBorder="1"/>
    <xf numFmtId="0" fontId="0" fillId="4" borderId="0" xfId="0" applyFill="1"/>
    <xf numFmtId="17" fontId="8" fillId="4" borderId="0" xfId="13" applyNumberFormat="1" applyFont="1" applyFill="1" applyBorder="1"/>
    <xf numFmtId="49" fontId="16" fillId="4" borderId="0" xfId="0" applyNumberFormat="1" applyFont="1" applyFill="1" applyAlignment="1">
      <alignment horizontal="right"/>
    </xf>
    <xf numFmtId="0" fontId="37" fillId="2" borderId="0" xfId="9" applyFill="1" applyAlignment="1">
      <alignment horizontal="center"/>
    </xf>
    <xf numFmtId="3" fontId="37" fillId="2" borderId="0" xfId="9" applyNumberFormat="1" applyFill="1" applyBorder="1" applyAlignment="1"/>
    <xf numFmtId="1" fontId="0" fillId="0" borderId="0" xfId="0" applyNumberFormat="1" applyFill="1" applyBorder="1"/>
    <xf numFmtId="0" fontId="16" fillId="2" borderId="0" xfId="0" applyFont="1" applyFill="1" applyAlignment="1">
      <alignment vertical="center"/>
    </xf>
    <xf numFmtId="0" fontId="14" fillId="0" borderId="0" xfId="0" applyFont="1" applyFill="1" applyBorder="1" applyAlignment="1" applyProtection="1">
      <alignment horizontal="left" vertical="top" wrapText="1"/>
    </xf>
    <xf numFmtId="0" fontId="19" fillId="0" borderId="0" xfId="0" applyFont="1" applyFill="1" applyBorder="1" applyAlignment="1" applyProtection="1">
      <alignment horizontal="center" vertical="center" wrapText="1"/>
    </xf>
    <xf numFmtId="0" fontId="6" fillId="0" borderId="0" xfId="7" applyFont="1" applyFill="1" applyBorder="1" applyAlignment="1">
      <alignment horizontal="center"/>
    </xf>
    <xf numFmtId="173" fontId="6" fillId="0" borderId="0" xfId="7" applyNumberFormat="1" applyFont="1" applyFill="1" applyBorder="1" applyAlignment="1">
      <alignment horizontal="center"/>
    </xf>
    <xf numFmtId="3" fontId="0" fillId="0" borderId="0" xfId="0" applyNumberFormat="1" applyFill="1" applyBorder="1"/>
    <xf numFmtId="165" fontId="0" fillId="0" borderId="0" xfId="0" applyNumberFormat="1" applyFill="1"/>
    <xf numFmtId="165" fontId="6" fillId="2" borderId="0" xfId="0" applyNumberFormat="1" applyFont="1" applyFill="1" applyBorder="1" applyAlignment="1">
      <alignment horizontal="right"/>
    </xf>
    <xf numFmtId="0" fontId="22" fillId="0" borderId="0" xfId="11" applyFont="1" applyFill="1"/>
    <xf numFmtId="0" fontId="40" fillId="2" borderId="2" xfId="8" applyFont="1" applyFill="1" applyBorder="1"/>
    <xf numFmtId="0" fontId="8" fillId="2" borderId="0" xfId="13" applyFont="1" applyFill="1" applyAlignment="1">
      <alignment horizontal="left"/>
    </xf>
    <xf numFmtId="0" fontId="9" fillId="0" borderId="0" xfId="13"/>
    <xf numFmtId="3" fontId="25" fillId="2" borderId="7" xfId="0" applyNumberFormat="1" applyFont="1" applyFill="1" applyBorder="1" applyAlignment="1">
      <alignment horizontal="center" vertical="center" wrapText="1"/>
    </xf>
    <xf numFmtId="0" fontId="22" fillId="0" borderId="0" xfId="0" applyFont="1" applyFill="1" applyBorder="1"/>
    <xf numFmtId="0" fontId="28" fillId="0" borderId="0" xfId="0" applyFont="1" applyFill="1" applyBorder="1"/>
    <xf numFmtId="3" fontId="8" fillId="0" borderId="0" xfId="0" applyNumberFormat="1" applyFont="1" applyFill="1" applyBorder="1"/>
    <xf numFmtId="177" fontId="8" fillId="0" borderId="0" xfId="5" applyNumberFormat="1" applyFont="1" applyFill="1"/>
    <xf numFmtId="165" fontId="8" fillId="2" borderId="6" xfId="7" applyNumberFormat="1" applyFont="1" applyFill="1" applyBorder="1" applyAlignment="1">
      <alignment horizontal="right" vertical="center" wrapText="1" indent="1"/>
    </xf>
    <xf numFmtId="3" fontId="6" fillId="2" borderId="6" xfId="8" applyNumberFormat="1" applyFont="1" applyFill="1" applyBorder="1" applyAlignment="1">
      <alignment horizontal="right" vertical="center"/>
    </xf>
    <xf numFmtId="173" fontId="6" fillId="2" borderId="5" xfId="7" applyNumberFormat="1" applyFont="1" applyFill="1" applyBorder="1" applyAlignment="1">
      <alignment horizontal="center" vertical="center"/>
    </xf>
    <xf numFmtId="0" fontId="43" fillId="2" borderId="0" xfId="8" applyFont="1" applyFill="1" applyBorder="1"/>
    <xf numFmtId="3" fontId="8" fillId="0" borderId="0" xfId="0" applyNumberFormat="1" applyFont="1" applyFill="1" applyAlignment="1">
      <alignment vertical="center"/>
    </xf>
    <xf numFmtId="3" fontId="34" fillId="0" borderId="0" xfId="8" applyNumberFormat="1" applyFill="1"/>
    <xf numFmtId="3" fontId="6" fillId="2" borderId="5" xfId="0" applyNumberFormat="1" applyFont="1" applyFill="1" applyBorder="1" applyAlignment="1">
      <alignment horizontal="right"/>
    </xf>
    <xf numFmtId="165" fontId="8" fillId="2" borderId="0" xfId="0" applyNumberFormat="1" applyFont="1" applyFill="1" applyBorder="1" applyAlignment="1">
      <alignment horizontal="right" vertical="center"/>
    </xf>
    <xf numFmtId="3" fontId="42" fillId="2" borderId="5" xfId="12" applyNumberFormat="1" applyFont="1" applyFill="1" applyBorder="1" applyAlignment="1">
      <alignment horizontal="right"/>
    </xf>
    <xf numFmtId="3" fontId="42" fillId="2" borderId="0" xfId="12" applyNumberFormat="1" applyFont="1" applyFill="1" applyBorder="1" applyAlignment="1">
      <alignment horizontal="right"/>
    </xf>
    <xf numFmtId="167" fontId="42" fillId="2" borderId="5" xfId="12" applyNumberFormat="1" applyFont="1" applyFill="1" applyBorder="1" applyAlignment="1">
      <alignment horizontal="right"/>
    </xf>
    <xf numFmtId="167" fontId="42" fillId="2" borderId="0" xfId="12" applyNumberFormat="1" applyFont="1" applyFill="1" applyBorder="1" applyAlignment="1">
      <alignment horizontal="right"/>
    </xf>
    <xf numFmtId="167" fontId="41" fillId="2" borderId="5" xfId="12" applyNumberFormat="1" applyFont="1" applyFill="1" applyBorder="1" applyAlignment="1">
      <alignment horizontal="right"/>
    </xf>
    <xf numFmtId="167" fontId="8" fillId="2" borderId="0" xfId="0" applyNumberFormat="1" applyFont="1" applyFill="1" applyBorder="1" applyAlignment="1">
      <alignment horizontal="right" vertical="center"/>
    </xf>
    <xf numFmtId="175" fontId="0" fillId="2" borderId="0" xfId="0" applyNumberFormat="1" applyFill="1" applyAlignment="1">
      <alignment horizontal="right"/>
    </xf>
    <xf numFmtId="165" fontId="8" fillId="2" borderId="0" xfId="0" applyNumberFormat="1" applyFont="1" applyFill="1" applyBorder="1" applyAlignment="1">
      <alignment horizontal="right"/>
    </xf>
    <xf numFmtId="3" fontId="19" fillId="2" borderId="3" xfId="0" applyNumberFormat="1" applyFont="1" applyFill="1" applyBorder="1" applyAlignment="1">
      <alignment horizontal="center" vertical="center" wrapText="1"/>
    </xf>
    <xf numFmtId="0" fontId="6" fillId="2" borderId="6" xfId="6" applyNumberFormat="1" applyFont="1" applyFill="1" applyBorder="1"/>
    <xf numFmtId="0" fontId="8" fillId="2" borderId="0" xfId="5" applyFont="1" applyFill="1" applyBorder="1" applyAlignment="1">
      <alignment horizontal="center"/>
    </xf>
    <xf numFmtId="0" fontId="43" fillId="0" borderId="0" xfId="5" applyFont="1" applyFill="1"/>
    <xf numFmtId="0" fontId="8" fillId="2" borderId="0" xfId="5" applyFont="1" applyFill="1" applyBorder="1" applyAlignment="1">
      <alignment horizontal="left"/>
    </xf>
    <xf numFmtId="0" fontId="13" fillId="2" borderId="0" xfId="5" applyFont="1" applyFill="1" applyBorder="1" applyAlignment="1">
      <alignment horizontal="right"/>
    </xf>
    <xf numFmtId="0" fontId="11" fillId="2" borderId="0" xfId="5" applyFont="1" applyFill="1" applyBorder="1" applyAlignment="1">
      <alignment horizontal="left"/>
    </xf>
    <xf numFmtId="0" fontId="14" fillId="2" borderId="11" xfId="5" applyFont="1" applyFill="1" applyBorder="1" applyAlignment="1">
      <alignment horizontal="left" vertical="top"/>
    </xf>
    <xf numFmtId="0" fontId="14" fillId="2" borderId="12" xfId="5" applyFont="1" applyFill="1" applyBorder="1" applyAlignment="1">
      <alignment horizontal="left" vertical="top" wrapText="1"/>
    </xf>
    <xf numFmtId="0" fontId="14" fillId="2" borderId="9" xfId="5" applyFont="1" applyFill="1" applyBorder="1" applyAlignment="1">
      <alignment horizontal="left" vertical="top" wrapText="1"/>
    </xf>
    <xf numFmtId="0" fontId="14" fillId="2" borderId="14" xfId="5" applyFont="1" applyFill="1" applyBorder="1" applyAlignment="1">
      <alignment horizontal="left" vertical="top" wrapText="1"/>
    </xf>
    <xf numFmtId="0" fontId="6" fillId="2" borderId="0" xfId="5" applyFont="1" applyFill="1" applyBorder="1" applyAlignment="1">
      <alignment horizontal="center" wrapText="1"/>
    </xf>
    <xf numFmtId="0" fontId="6" fillId="2" borderId="0" xfId="5" applyFont="1" applyFill="1" applyBorder="1" applyAlignment="1">
      <alignment horizontal="center"/>
    </xf>
    <xf numFmtId="0" fontId="6" fillId="2" borderId="0" xfId="5" applyFont="1" applyFill="1" applyBorder="1" applyAlignment="1">
      <alignment horizontal="right" indent="1"/>
    </xf>
    <xf numFmtId="179" fontId="5" fillId="2" borderId="0" xfId="5" applyNumberFormat="1" applyFont="1" applyFill="1" applyBorder="1"/>
    <xf numFmtId="0" fontId="5" fillId="2" borderId="0" xfId="5" applyNumberFormat="1" applyFont="1" applyFill="1" applyBorder="1" applyAlignment="1">
      <alignment horizontal="right" indent="1"/>
    </xf>
    <xf numFmtId="0" fontId="6" fillId="2" borderId="5" xfId="5" applyFont="1" applyFill="1" applyBorder="1" applyAlignment="1">
      <alignment horizontal="center"/>
    </xf>
    <xf numFmtId="179" fontId="8" fillId="0" borderId="0" xfId="5" applyNumberFormat="1" applyFill="1"/>
    <xf numFmtId="166" fontId="8" fillId="0" borderId="0" xfId="5" applyNumberFormat="1" applyFill="1"/>
    <xf numFmtId="165" fontId="6" fillId="2" borderId="0" xfId="5" applyNumberFormat="1" applyFont="1" applyFill="1" applyBorder="1" applyAlignment="1">
      <alignment horizontal="center"/>
    </xf>
    <xf numFmtId="166" fontId="6" fillId="2" borderId="0" xfId="5" applyNumberFormat="1" applyFont="1" applyFill="1" applyBorder="1" applyAlignment="1">
      <alignment horizontal="right"/>
    </xf>
    <xf numFmtId="0" fontId="6" fillId="2" borderId="5" xfId="5" applyFont="1" applyFill="1" applyBorder="1" applyAlignment="1">
      <alignment horizontal="right"/>
    </xf>
    <xf numFmtId="179" fontId="44" fillId="2" borderId="0" xfId="5" applyNumberFormat="1" applyFont="1" applyFill="1" applyBorder="1"/>
    <xf numFmtId="165" fontId="6" fillId="2" borderId="0" xfId="5" applyNumberFormat="1" applyFont="1" applyFill="1" applyBorder="1" applyAlignment="1">
      <alignment horizontal="right"/>
    </xf>
    <xf numFmtId="165" fontId="6" fillId="2" borderId="7" xfId="5" applyNumberFormat="1" applyFont="1" applyFill="1" applyBorder="1" applyAlignment="1">
      <alignment horizontal="center"/>
    </xf>
    <xf numFmtId="166" fontId="6" fillId="2" borderId="7" xfId="5" applyNumberFormat="1" applyFont="1" applyFill="1" applyBorder="1" applyAlignment="1">
      <alignment horizontal="center"/>
    </xf>
    <xf numFmtId="0" fontId="6" fillId="2" borderId="7" xfId="5" applyFont="1" applyFill="1" applyBorder="1" applyAlignment="1">
      <alignment horizontal="right"/>
    </xf>
    <xf numFmtId="165" fontId="6" fillId="2" borderId="7" xfId="5" applyNumberFormat="1" applyFont="1" applyFill="1" applyBorder="1" applyAlignment="1">
      <alignment horizontal="centerContinuous"/>
    </xf>
    <xf numFmtId="0" fontId="6" fillId="2" borderId="7" xfId="5" applyFont="1" applyFill="1" applyBorder="1" applyAlignment="1">
      <alignment horizontal="centerContinuous"/>
    </xf>
    <xf numFmtId="166" fontId="6" fillId="2" borderId="0" xfId="5" applyNumberFormat="1" applyFont="1" applyFill="1" applyBorder="1" applyAlignment="1">
      <alignment horizontal="center"/>
    </xf>
    <xf numFmtId="0" fontId="6" fillId="2" borderId="0" xfId="5" applyFont="1" applyFill="1" applyBorder="1" applyAlignment="1">
      <alignment horizontal="right"/>
    </xf>
    <xf numFmtId="165" fontId="6" fillId="2" borderId="0" xfId="5" applyNumberFormat="1" applyFont="1" applyFill="1" applyBorder="1" applyAlignment="1">
      <alignment horizontal="centerContinuous"/>
    </xf>
    <xf numFmtId="0" fontId="6" fillId="2" borderId="0" xfId="5" applyFont="1" applyFill="1" applyBorder="1" applyAlignment="1">
      <alignment horizontal="centerContinuous"/>
    </xf>
    <xf numFmtId="0" fontId="8" fillId="2" borderId="0" xfId="5" applyFont="1" applyFill="1" applyAlignment="1">
      <alignment horizontal="center"/>
    </xf>
    <xf numFmtId="0" fontId="16" fillId="2" borderId="0" xfId="5" applyFont="1" applyFill="1" applyAlignment="1">
      <alignment horizontal="right"/>
    </xf>
    <xf numFmtId="0" fontId="8" fillId="0" borderId="0" xfId="5" applyFont="1" applyFill="1" applyAlignment="1">
      <alignment horizontal="center"/>
    </xf>
    <xf numFmtId="0" fontId="16" fillId="0" borderId="0" xfId="0" applyFont="1" applyFill="1" applyAlignment="1">
      <alignment vertical="center"/>
    </xf>
    <xf numFmtId="0" fontId="0" fillId="0" borderId="6" xfId="0" applyBorder="1"/>
    <xf numFmtId="3" fontId="8" fillId="2" borderId="0" xfId="0" applyNumberFormat="1" applyFont="1" applyFill="1" applyAlignment="1">
      <alignment vertical="center"/>
    </xf>
    <xf numFmtId="1" fontId="14" fillId="2" borderId="3" xfId="0" applyNumberFormat="1" applyFont="1" applyFill="1" applyBorder="1" applyAlignment="1">
      <alignment horizontal="left" vertical="top" wrapText="1"/>
    </xf>
    <xf numFmtId="1" fontId="26" fillId="2" borderId="14" xfId="0" applyNumberFormat="1" applyFont="1" applyFill="1" applyBorder="1" applyAlignment="1">
      <alignment horizontal="left" vertical="top" wrapText="1"/>
    </xf>
    <xf numFmtId="3" fontId="14" fillId="2" borderId="1" xfId="0" applyNumberFormat="1" applyFont="1" applyFill="1" applyBorder="1" applyAlignment="1">
      <alignment horizontal="center" vertical="top" wrapText="1"/>
    </xf>
    <xf numFmtId="3" fontId="14" fillId="2" borderId="8" xfId="0" applyNumberFormat="1" applyFont="1" applyFill="1" applyBorder="1" applyAlignment="1">
      <alignment horizontal="center" vertical="top" wrapText="1"/>
    </xf>
    <xf numFmtId="0" fontId="8" fillId="2" borderId="6" xfId="0" applyFont="1" applyFill="1" applyBorder="1"/>
    <xf numFmtId="3" fontId="6" fillId="2" borderId="0" xfId="0" applyNumberFormat="1" applyFont="1" applyFill="1" applyBorder="1" applyProtection="1"/>
    <xf numFmtId="0" fontId="26" fillId="2" borderId="11" xfId="0" applyFont="1" applyFill="1" applyBorder="1" applyAlignment="1">
      <alignment horizontal="center" vertical="center" wrapText="1"/>
    </xf>
    <xf numFmtId="165" fontId="6" fillId="2" borderId="0" xfId="0" applyNumberFormat="1" applyFont="1" applyFill="1" applyBorder="1" applyAlignment="1">
      <alignment horizontal="right" vertical="center"/>
    </xf>
    <xf numFmtId="167" fontId="41" fillId="2" borderId="0" xfId="12" applyNumberFormat="1" applyFont="1" applyFill="1" applyBorder="1" applyAlignment="1">
      <alignment horizontal="right"/>
    </xf>
    <xf numFmtId="0" fontId="14" fillId="2" borderId="6" xfId="0" applyFont="1" applyFill="1" applyBorder="1" applyAlignment="1">
      <alignment horizontal="left" vertical="top" wrapText="1"/>
    </xf>
    <xf numFmtId="0" fontId="14" fillId="0" borderId="1" xfId="19" applyFont="1" applyBorder="1" applyAlignment="1">
      <alignment horizontal="center" wrapText="1"/>
    </xf>
    <xf numFmtId="3" fontId="23" fillId="0" borderId="0" xfId="0" applyNumberFormat="1" applyFont="1" applyFill="1" applyAlignment="1">
      <alignment vertical="center"/>
    </xf>
    <xf numFmtId="0" fontId="14" fillId="2" borderId="1" xfId="10" applyNumberFormat="1" applyFont="1" applyFill="1" applyBorder="1" applyAlignment="1">
      <alignment horizontal="center" vertical="top" wrapText="1"/>
    </xf>
    <xf numFmtId="0" fontId="14" fillId="2" borderId="8" xfId="10" applyNumberFormat="1" applyFont="1" applyFill="1" applyBorder="1" applyAlignment="1">
      <alignment horizontal="center" vertical="top" wrapText="1"/>
    </xf>
    <xf numFmtId="0" fontId="0" fillId="0" borderId="0" xfId="0" applyNumberFormat="1"/>
    <xf numFmtId="0" fontId="8" fillId="2" borderId="7" xfId="0" applyFont="1" applyFill="1" applyBorder="1" applyProtection="1"/>
    <xf numFmtId="0" fontId="8" fillId="2" borderId="7" xfId="0" applyFont="1" applyFill="1" applyBorder="1" applyAlignment="1" applyProtection="1">
      <alignment horizontal="left"/>
    </xf>
    <xf numFmtId="0" fontId="8" fillId="0" borderId="0" xfId="0" applyFont="1" applyFill="1" applyBorder="1" applyProtection="1"/>
    <xf numFmtId="165" fontId="8" fillId="0" borderId="0" xfId="0" applyNumberFormat="1" applyFont="1" applyFill="1"/>
    <xf numFmtId="0" fontId="8" fillId="2" borderId="0" xfId="0" applyFont="1" applyFill="1" applyProtection="1"/>
    <xf numFmtId="0" fontId="8" fillId="2" borderId="0" xfId="0" applyFont="1" applyFill="1" applyAlignment="1" applyProtection="1">
      <alignment horizontal="left"/>
    </xf>
    <xf numFmtId="0" fontId="8" fillId="0" borderId="0" xfId="0" applyFont="1" applyFill="1" applyProtection="1"/>
    <xf numFmtId="0" fontId="8" fillId="0" borderId="0" xfId="0" applyFont="1" applyFill="1" applyAlignment="1" applyProtection="1">
      <alignment horizontal="left"/>
    </xf>
    <xf numFmtId="0" fontId="8" fillId="0" borderId="0" xfId="0" applyFont="1" applyProtection="1"/>
    <xf numFmtId="0" fontId="8" fillId="0" borderId="0" xfId="0" applyFont="1" applyAlignment="1" applyProtection="1">
      <alignment horizontal="left"/>
    </xf>
    <xf numFmtId="3" fontId="15" fillId="0" borderId="0" xfId="0" applyNumberFormat="1" applyFont="1" applyFill="1"/>
    <xf numFmtId="3" fontId="0" fillId="0" borderId="0" xfId="0" applyNumberFormat="1" applyAlignment="1">
      <alignment vertical="center"/>
    </xf>
    <xf numFmtId="3" fontId="8" fillId="2" borderId="13" xfId="0" applyNumberFormat="1" applyFont="1" applyFill="1" applyBorder="1"/>
    <xf numFmtId="3" fontId="8" fillId="2" borderId="13" xfId="0" applyNumberFormat="1" applyFont="1" applyFill="1" applyBorder="1" applyAlignment="1">
      <alignment vertical="center"/>
    </xf>
    <xf numFmtId="3" fontId="6" fillId="2" borderId="13" xfId="0" applyNumberFormat="1" applyFont="1" applyFill="1" applyBorder="1" applyAlignment="1">
      <alignment vertical="center"/>
    </xf>
    <xf numFmtId="167" fontId="6" fillId="2" borderId="6" xfId="0" applyNumberFormat="1" applyFont="1" applyFill="1" applyBorder="1" applyAlignment="1">
      <alignment vertical="center"/>
    </xf>
    <xf numFmtId="167" fontId="8" fillId="2" borderId="6"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169" fontId="8" fillId="2" borderId="0" xfId="0" applyNumberFormat="1" applyFont="1" applyFill="1" applyBorder="1" applyAlignment="1">
      <alignment vertical="center"/>
    </xf>
    <xf numFmtId="0" fontId="26" fillId="0" borderId="0" xfId="0" applyFont="1" applyFill="1" applyBorder="1" applyAlignment="1">
      <alignment vertical="center"/>
    </xf>
    <xf numFmtId="164" fontId="26" fillId="2" borderId="6" xfId="0" applyNumberFormat="1" applyFont="1" applyFill="1" applyBorder="1" applyAlignment="1">
      <alignment horizontal="left" vertical="center" wrapText="1"/>
    </xf>
    <xf numFmtId="3" fontId="8" fillId="2" borderId="13" xfId="0" applyNumberFormat="1" applyFont="1" applyFill="1" applyBorder="1" applyAlignment="1">
      <alignment horizontal="right"/>
    </xf>
    <xf numFmtId="3" fontId="8" fillId="2" borderId="6" xfId="0" applyNumberFormat="1" applyFont="1" applyFill="1" applyBorder="1" applyAlignment="1">
      <alignment horizontal="right"/>
    </xf>
    <xf numFmtId="3" fontId="6" fillId="2" borderId="13" xfId="0" applyNumberFormat="1" applyFont="1" applyFill="1" applyBorder="1" applyAlignment="1">
      <alignment horizontal="right"/>
    </xf>
    <xf numFmtId="3" fontId="6" fillId="2" borderId="6" xfId="0" applyNumberFormat="1" applyFont="1" applyFill="1" applyBorder="1" applyAlignment="1">
      <alignment horizontal="right"/>
    </xf>
    <xf numFmtId="3" fontId="42" fillId="2" borderId="13" xfId="12" applyNumberFormat="1" applyFont="1" applyFill="1" applyBorder="1" applyAlignment="1">
      <alignment horizontal="right"/>
    </xf>
    <xf numFmtId="3" fontId="6" fillId="2" borderId="13" xfId="0" applyNumberFormat="1" applyFont="1" applyFill="1" applyBorder="1"/>
    <xf numFmtId="177" fontId="8" fillId="2" borderId="0" xfId="5" applyNumberFormat="1" applyFont="1" applyFill="1" applyBorder="1" applyAlignment="1">
      <alignment vertical="center"/>
    </xf>
    <xf numFmtId="0" fontId="8" fillId="2" borderId="7" xfId="5" applyFont="1" applyFill="1" applyBorder="1"/>
    <xf numFmtId="169" fontId="26" fillId="2" borderId="3" xfId="5" applyNumberFormat="1" applyFont="1" applyFill="1" applyBorder="1" applyAlignment="1">
      <alignment vertical="center"/>
    </xf>
    <xf numFmtId="164" fontId="6" fillId="2" borderId="3" xfId="5" applyNumberFormat="1" applyFont="1" applyFill="1" applyBorder="1" applyAlignment="1">
      <alignment horizontal="center" wrapText="1"/>
    </xf>
    <xf numFmtId="177" fontId="8" fillId="2" borderId="0" xfId="0" applyNumberFormat="1" applyFont="1" applyFill="1" applyBorder="1" applyAlignment="1">
      <alignment vertical="center"/>
    </xf>
    <xf numFmtId="3" fontId="8" fillId="2" borderId="6" xfId="6" applyNumberFormat="1" applyFont="1" applyFill="1" applyBorder="1" applyAlignment="1">
      <alignment horizontal="right"/>
    </xf>
    <xf numFmtId="3" fontId="6" fillId="2" borderId="6" xfId="6" applyNumberFormat="1" applyFont="1" applyFill="1" applyBorder="1" applyAlignment="1">
      <alignment horizontal="right"/>
    </xf>
    <xf numFmtId="167" fontId="8" fillId="2" borderId="6" xfId="4" applyNumberFormat="1" applyFont="1" applyFill="1" applyBorder="1" applyAlignment="1">
      <alignment horizontal="right" vertical="center"/>
    </xf>
    <xf numFmtId="167" fontId="8" fillId="2" borderId="6" xfId="4" applyNumberFormat="1" applyFont="1" applyFill="1" applyBorder="1" applyAlignment="1">
      <alignment vertical="center"/>
    </xf>
    <xf numFmtId="167" fontId="6" fillId="2" borderId="6" xfId="4" applyNumberFormat="1" applyFont="1" applyFill="1" applyBorder="1" applyAlignment="1">
      <alignment vertical="center"/>
    </xf>
    <xf numFmtId="175" fontId="6" fillId="2" borderId="6" xfId="0" applyNumberFormat="1" applyFont="1" applyFill="1" applyBorder="1"/>
    <xf numFmtId="175" fontId="0" fillId="2" borderId="6" xfId="0" applyNumberFormat="1" applyFill="1" applyBorder="1"/>
    <xf numFmtId="175" fontId="0" fillId="2" borderId="6" xfId="0" applyNumberFormat="1" applyFill="1" applyBorder="1" applyAlignment="1">
      <alignment horizontal="right"/>
    </xf>
    <xf numFmtId="3" fontId="6" fillId="2" borderId="6" xfId="0" applyNumberFormat="1" applyFont="1" applyFill="1" applyBorder="1"/>
    <xf numFmtId="3" fontId="6" fillId="2" borderId="13" xfId="8" applyNumberFormat="1" applyFont="1" applyFill="1" applyBorder="1" applyAlignment="1">
      <alignment horizontal="right" vertical="center" indent="1"/>
    </xf>
    <xf numFmtId="165" fontId="8" fillId="2" borderId="13" xfId="7" applyNumberFormat="1" applyFont="1" applyFill="1" applyBorder="1" applyAlignment="1">
      <alignment horizontal="right" vertical="center" wrapText="1" indent="1"/>
    </xf>
    <xf numFmtId="3" fontId="8" fillId="2" borderId="6" xfId="5" applyNumberFormat="1" applyFont="1" applyFill="1" applyBorder="1" applyAlignment="1">
      <alignment horizontal="right"/>
    </xf>
    <xf numFmtId="0" fontId="14" fillId="2" borderId="14" xfId="0" applyFont="1" applyFill="1" applyBorder="1" applyAlignment="1">
      <alignment vertical="top" wrapText="1"/>
    </xf>
    <xf numFmtId="0" fontId="14" fillId="2" borderId="2" xfId="0" applyFont="1" applyFill="1" applyBorder="1" applyAlignment="1">
      <alignment vertical="top" wrapText="1"/>
    </xf>
    <xf numFmtId="3" fontId="37" fillId="0" borderId="0" xfId="9" applyNumberFormat="1" applyFill="1"/>
    <xf numFmtId="3" fontId="37" fillId="2" borderId="5" xfId="9" applyNumberFormat="1" applyFill="1" applyBorder="1"/>
    <xf numFmtId="3" fontId="37" fillId="2" borderId="5" xfId="9" applyNumberFormat="1" applyFill="1" applyBorder="1" applyAlignment="1"/>
    <xf numFmtId="3" fontId="37" fillId="2" borderId="5" xfId="9" applyNumberFormat="1" applyFont="1" applyFill="1" applyBorder="1" applyAlignment="1">
      <alignment horizontal="right"/>
    </xf>
    <xf numFmtId="3" fontId="37" fillId="2" borderId="5" xfId="9" applyNumberFormat="1" applyFont="1" applyFill="1" applyBorder="1" applyAlignment="1"/>
    <xf numFmtId="3" fontId="40" fillId="0" borderId="5" xfId="9" applyNumberFormat="1" applyFont="1" applyFill="1" applyBorder="1"/>
    <xf numFmtId="0" fontId="37" fillId="0" borderId="0" xfId="9" applyFill="1" applyBorder="1"/>
    <xf numFmtId="0" fontId="22" fillId="2" borderId="0" xfId="0" applyFont="1" applyFill="1"/>
    <xf numFmtId="167" fontId="8" fillId="2" borderId="0" xfId="0" applyNumberFormat="1" applyFont="1" applyFill="1" applyBorder="1" applyAlignment="1">
      <alignment horizontal="right"/>
    </xf>
    <xf numFmtId="3" fontId="0" fillId="2" borderId="0" xfId="0" applyNumberFormat="1" applyFill="1" applyBorder="1" applyAlignment="1">
      <alignment horizontal="right"/>
    </xf>
    <xf numFmtId="0" fontId="0" fillId="2" borderId="0" xfId="0" applyFill="1" applyAlignment="1">
      <alignment horizontal="right" vertical="center"/>
    </xf>
    <xf numFmtId="3" fontId="8" fillId="2" borderId="5" xfId="0" applyNumberFormat="1" applyFont="1" applyFill="1" applyBorder="1" applyAlignment="1">
      <alignment horizontal="right" vertical="center"/>
    </xf>
    <xf numFmtId="167" fontId="6" fillId="2" borderId="0" xfId="0" applyNumberFormat="1" applyFont="1" applyFill="1" applyBorder="1" applyAlignment="1">
      <alignment horizontal="right"/>
    </xf>
    <xf numFmtId="0" fontId="0" fillId="2" borderId="0" xfId="0" applyFill="1" applyBorder="1" applyAlignment="1">
      <alignment horizontal="right" vertical="center"/>
    </xf>
    <xf numFmtId="3" fontId="8" fillId="0" borderId="0" xfId="0" applyNumberFormat="1" applyFont="1"/>
    <xf numFmtId="175" fontId="6" fillId="2" borderId="0" xfId="0" applyNumberFormat="1" applyFont="1" applyFill="1" applyBorder="1" applyAlignment="1">
      <alignment horizontal="right" indent="1"/>
    </xf>
    <xf numFmtId="0" fontId="14" fillId="2" borderId="0" xfId="0" applyFont="1" applyFill="1" applyBorder="1" applyAlignment="1">
      <alignment horizontal="left" vertical="center" wrapText="1"/>
    </xf>
    <xf numFmtId="164" fontId="26" fillId="2" borderId="0" xfId="0" applyNumberFormat="1" applyFont="1" applyFill="1" applyBorder="1" applyAlignment="1">
      <alignment horizontal="left" vertical="center" wrapText="1"/>
    </xf>
    <xf numFmtId="173" fontId="6" fillId="2" borderId="0" xfId="6" applyNumberFormat="1" applyFont="1" applyFill="1" applyBorder="1" applyAlignment="1">
      <alignment horizontal="center" vertical="center"/>
    </xf>
    <xf numFmtId="0" fontId="6" fillId="2" borderId="0" xfId="6" applyNumberFormat="1" applyFont="1" applyFill="1" applyBorder="1" applyAlignment="1">
      <alignment vertical="center"/>
    </xf>
    <xf numFmtId="0" fontId="6" fillId="2" borderId="0" xfId="6" applyNumberFormat="1" applyFont="1" applyFill="1" applyBorder="1" applyAlignment="1">
      <alignment horizontal="center" vertical="center"/>
    </xf>
    <xf numFmtId="169" fontId="6" fillId="2" borderId="5" xfId="0" applyNumberFormat="1" applyFont="1" applyFill="1" applyBorder="1" applyAlignment="1">
      <alignment vertical="center"/>
    </xf>
    <xf numFmtId="1" fontId="14" fillId="2" borderId="12" xfId="0" applyNumberFormat="1" applyFont="1" applyFill="1" applyBorder="1" applyAlignment="1">
      <alignment horizontal="left" vertical="top" wrapText="1"/>
    </xf>
    <xf numFmtId="1" fontId="14" fillId="2" borderId="14" xfId="0" applyNumberFormat="1" applyFont="1" applyFill="1" applyBorder="1" applyAlignment="1">
      <alignment horizontal="left" vertical="top" wrapText="1"/>
    </xf>
    <xf numFmtId="164" fontId="8" fillId="2" borderId="7" xfId="0" applyNumberFormat="1" applyFont="1" applyFill="1" applyBorder="1" applyAlignment="1">
      <alignment horizontal="center"/>
    </xf>
    <xf numFmtId="3" fontId="8" fillId="2" borderId="5" xfId="6" applyNumberFormat="1" applyFont="1" applyFill="1" applyBorder="1" applyAlignment="1">
      <alignment vertical="center"/>
    </xf>
    <xf numFmtId="3" fontId="6" fillId="2" borderId="5" xfId="6" applyNumberFormat="1" applyFont="1" applyFill="1" applyBorder="1" applyAlignment="1">
      <alignment vertical="center"/>
    </xf>
    <xf numFmtId="167" fontId="8" fillId="2" borderId="0" xfId="6" applyNumberFormat="1" applyFont="1" applyFill="1" applyBorder="1" applyAlignment="1">
      <alignment horizontal="center" vertical="center"/>
    </xf>
    <xf numFmtId="167" fontId="8" fillId="2" borderId="0" xfId="0" applyNumberFormat="1" applyFont="1" applyFill="1" applyAlignment="1">
      <alignment horizontal="center"/>
    </xf>
    <xf numFmtId="167" fontId="6" fillId="2" borderId="0" xfId="6" applyNumberFormat="1" applyFont="1" applyFill="1" applyBorder="1" applyAlignment="1">
      <alignment horizontal="center" vertical="center"/>
    </xf>
    <xf numFmtId="175" fontId="0" fillId="2" borderId="0" xfId="0" applyNumberFormat="1" applyFill="1" applyAlignment="1">
      <alignment horizontal="center"/>
    </xf>
    <xf numFmtId="0" fontId="6" fillId="2" borderId="5" xfId="7" applyFont="1" applyFill="1" applyBorder="1" applyAlignment="1">
      <alignment horizontal="left"/>
    </xf>
    <xf numFmtId="0" fontId="26" fillId="2" borderId="11" xfId="0" applyFont="1" applyFill="1" applyBorder="1" applyAlignment="1">
      <alignment horizontal="center" vertical="top"/>
    </xf>
    <xf numFmtId="169" fontId="16" fillId="2" borderId="0" xfId="5" applyNumberFormat="1" applyFont="1" applyFill="1" applyBorder="1" applyAlignment="1">
      <alignment vertical="center"/>
    </xf>
    <xf numFmtId="172" fontId="16" fillId="2" borderId="0" xfId="4" applyNumberFormat="1" applyFont="1" applyFill="1" applyBorder="1" applyAlignment="1">
      <alignment horizontal="right" vertical="center"/>
    </xf>
    <xf numFmtId="0" fontId="8" fillId="2" borderId="6" xfId="5" applyFont="1" applyFill="1" applyBorder="1"/>
    <xf numFmtId="3" fontId="8" fillId="2" borderId="0" xfId="5" applyNumberFormat="1" applyFont="1" applyFill="1"/>
    <xf numFmtId="164" fontId="8" fillId="2" borderId="0" xfId="5" applyNumberFormat="1" applyFont="1" applyFill="1" applyAlignment="1">
      <alignment horizontal="center"/>
    </xf>
    <xf numFmtId="173" fontId="6" fillId="2" borderId="7" xfId="6" applyNumberFormat="1" applyFont="1" applyFill="1" applyBorder="1" applyAlignment="1">
      <alignment horizontal="center" vertical="center"/>
    </xf>
    <xf numFmtId="0" fontId="6" fillId="2" borderId="7" xfId="6" applyNumberFormat="1" applyFont="1" applyFill="1" applyBorder="1" applyAlignment="1">
      <alignment vertical="center"/>
    </xf>
    <xf numFmtId="169" fontId="8" fillId="2" borderId="10" xfId="0" applyNumberFormat="1" applyFont="1" applyFill="1" applyBorder="1" applyAlignment="1">
      <alignment vertical="center"/>
    </xf>
    <xf numFmtId="178" fontId="8" fillId="2" borderId="7" xfId="4" applyNumberFormat="1" applyFont="1" applyFill="1" applyBorder="1" applyAlignment="1">
      <alignment horizontal="right" vertical="center" indent="1"/>
    </xf>
    <xf numFmtId="175" fontId="8" fillId="2" borderId="7" xfId="0" applyNumberFormat="1" applyFont="1" applyFill="1" applyBorder="1" applyAlignment="1">
      <alignment vertical="center"/>
    </xf>
    <xf numFmtId="0" fontId="6" fillId="2" borderId="7" xfId="6" applyNumberFormat="1" applyFont="1" applyFill="1" applyBorder="1" applyAlignment="1">
      <alignment horizontal="center" vertical="center"/>
    </xf>
    <xf numFmtId="0" fontId="6" fillId="2" borderId="7" xfId="6" applyNumberFormat="1" applyFont="1" applyFill="1" applyBorder="1"/>
    <xf numFmtId="169" fontId="8" fillId="2" borderId="7" xfId="0" applyNumberFormat="1" applyFont="1" applyFill="1" applyBorder="1" applyAlignment="1">
      <alignment vertical="center"/>
    </xf>
    <xf numFmtId="178" fontId="8" fillId="2" borderId="7" xfId="4" applyNumberFormat="1" applyFont="1" applyFill="1" applyBorder="1" applyAlignment="1">
      <alignment horizontal="right" vertical="center"/>
    </xf>
    <xf numFmtId="175" fontId="6" fillId="2" borderId="0" xfId="0" applyNumberFormat="1" applyFont="1" applyFill="1" applyAlignment="1">
      <alignment horizontal="center"/>
    </xf>
    <xf numFmtId="164" fontId="26" fillId="2" borderId="8" xfId="0" applyNumberFormat="1" applyFont="1" applyFill="1" applyBorder="1" applyAlignment="1">
      <alignment horizontal="center" vertical="center" wrapText="1"/>
    </xf>
    <xf numFmtId="164" fontId="26" fillId="2" borderId="11" xfId="0" applyNumberFormat="1" applyFont="1" applyFill="1" applyBorder="1" applyAlignment="1">
      <alignment horizontal="center" vertical="center" wrapText="1"/>
    </xf>
    <xf numFmtId="0" fontId="10" fillId="2" borderId="0" xfId="0" applyFont="1" applyFill="1" applyBorder="1"/>
    <xf numFmtId="0" fontId="14" fillId="2" borderId="10"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2" xfId="0" applyFont="1" applyFill="1" applyBorder="1" applyAlignment="1">
      <alignment vertical="top" wrapText="1"/>
    </xf>
    <xf numFmtId="0" fontId="14" fillId="2" borderId="10" xfId="0" applyFont="1" applyFill="1" applyBorder="1" applyAlignment="1">
      <alignment vertical="top" wrapText="1"/>
    </xf>
    <xf numFmtId="3" fontId="6" fillId="2" borderId="5" xfId="0" applyNumberFormat="1" applyFont="1" applyFill="1" applyBorder="1" applyAlignment="1">
      <alignment horizontal="center" vertical="center"/>
    </xf>
    <xf numFmtId="3" fontId="15" fillId="2" borderId="0" xfId="0" applyNumberFormat="1" applyFont="1" applyFill="1"/>
    <xf numFmtId="3" fontId="6" fillId="2" borderId="0" xfId="0" applyNumberFormat="1" applyFont="1" applyFill="1" applyBorder="1" applyAlignment="1">
      <alignment horizontal="center" vertical="center"/>
    </xf>
    <xf numFmtId="3" fontId="6" fillId="2" borderId="5" xfId="6"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43" fillId="2" borderId="0" xfId="0" applyFont="1" applyFill="1"/>
    <xf numFmtId="165" fontId="0" fillId="0" borderId="0" xfId="0" applyNumberFormat="1"/>
    <xf numFmtId="0" fontId="5" fillId="2" borderId="0" xfId="0" applyNumberFormat="1" applyFont="1" applyFill="1"/>
    <xf numFmtId="0" fontId="0" fillId="2" borderId="0" xfId="0" applyNumberFormat="1" applyFill="1"/>
    <xf numFmtId="165" fontId="8" fillId="0" borderId="0" xfId="11" applyNumberFormat="1" applyFont="1" applyFill="1"/>
    <xf numFmtId="0" fontId="17" fillId="2" borderId="8" xfId="0" applyFont="1" applyFill="1" applyBorder="1" applyAlignment="1">
      <alignment horizontal="left" vertical="top"/>
    </xf>
    <xf numFmtId="1" fontId="14" fillId="2" borderId="8" xfId="0" applyNumberFormat="1" applyFont="1" applyFill="1" applyBorder="1" applyAlignment="1">
      <alignment horizontal="left" vertical="top" wrapText="1"/>
    </xf>
    <xf numFmtId="3" fontId="6" fillId="0" borderId="0" xfId="7" applyNumberFormat="1" applyFont="1" applyFill="1" applyBorder="1" applyAlignment="1">
      <alignment horizontal="center"/>
    </xf>
    <xf numFmtId="0" fontId="22" fillId="2" borderId="0" xfId="11" applyFont="1" applyFill="1"/>
    <xf numFmtId="0" fontId="6" fillId="2" borderId="1" xfId="6" applyFont="1" applyFill="1" applyBorder="1" applyAlignment="1">
      <alignment horizontal="left" vertical="top" wrapText="1"/>
    </xf>
    <xf numFmtId="0" fontId="25" fillId="2" borderId="1" xfId="6" applyFont="1" applyFill="1" applyBorder="1" applyAlignment="1">
      <alignment horizontal="left" vertical="top" wrapText="1"/>
    </xf>
    <xf numFmtId="167" fontId="8" fillId="2" borderId="0" xfId="6" applyNumberFormat="1" applyFont="1" applyFill="1" applyBorder="1" applyAlignment="1">
      <alignment horizontal="right"/>
    </xf>
    <xf numFmtId="3" fontId="8" fillId="2" borderId="5" xfId="6" applyNumberFormat="1" applyFont="1" applyFill="1" applyBorder="1" applyAlignment="1">
      <alignment horizontal="right" vertical="center"/>
    </xf>
    <xf numFmtId="0" fontId="26" fillId="2" borderId="1"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14" fillId="2" borderId="0" xfId="6" applyNumberFormat="1" applyFont="1" applyFill="1" applyBorder="1" applyAlignment="1">
      <alignment horizontal="center"/>
    </xf>
    <xf numFmtId="3" fontId="14" fillId="2" borderId="6" xfId="6" applyNumberFormat="1" applyFont="1" applyFill="1" applyBorder="1" applyAlignment="1">
      <alignment horizontal="right"/>
    </xf>
    <xf numFmtId="0" fontId="6" fillId="0" borderId="0" xfId="11" applyFont="1" applyFill="1"/>
    <xf numFmtId="3" fontId="6" fillId="2" borderId="5" xfId="6" applyNumberFormat="1" applyFont="1" applyFill="1" applyBorder="1" applyAlignment="1"/>
    <xf numFmtId="3" fontId="6" fillId="2" borderId="0" xfId="6" applyNumberFormat="1" applyFont="1" applyFill="1" applyBorder="1" applyAlignment="1"/>
    <xf numFmtId="3" fontId="6" fillId="2" borderId="6" xfId="6" applyNumberFormat="1" applyFont="1" applyFill="1" applyBorder="1" applyAlignment="1"/>
    <xf numFmtId="3" fontId="8" fillId="2" borderId="6" xfId="6" applyNumberFormat="1" applyFont="1" applyFill="1" applyBorder="1" applyAlignment="1">
      <alignment horizontal="right" vertical="center"/>
    </xf>
    <xf numFmtId="3" fontId="14" fillId="2" borderId="5" xfId="6" applyNumberFormat="1" applyFont="1" applyFill="1" applyBorder="1" applyAlignment="1">
      <alignment horizontal="right"/>
    </xf>
    <xf numFmtId="3" fontId="14" fillId="2" borderId="0" xfId="6" applyNumberFormat="1" applyFont="1" applyFill="1" applyBorder="1" applyAlignment="1">
      <alignment horizontal="right"/>
    </xf>
    <xf numFmtId="167" fontId="8" fillId="2" borderId="6" xfId="6" applyNumberFormat="1" applyFont="1" applyFill="1" applyBorder="1" applyAlignment="1">
      <alignment horizontal="right"/>
    </xf>
    <xf numFmtId="0" fontId="15" fillId="2" borderId="0" xfId="11" applyFont="1" applyFill="1"/>
    <xf numFmtId="168" fontId="15" fillId="2" borderId="0" xfId="4" applyNumberFormat="1" applyFont="1" applyFill="1"/>
    <xf numFmtId="3" fontId="15" fillId="2" borderId="0" xfId="11" applyNumberFormat="1" applyFont="1" applyFill="1"/>
    <xf numFmtId="3" fontId="8" fillId="2" borderId="0" xfId="11" applyNumberFormat="1" applyFont="1" applyFill="1" applyAlignment="1">
      <alignment horizontal="right"/>
    </xf>
    <xf numFmtId="168" fontId="6" fillId="2" borderId="0" xfId="4" applyNumberFormat="1" applyFont="1" applyFill="1"/>
    <xf numFmtId="3" fontId="6" fillId="2" borderId="0" xfId="11" applyNumberFormat="1" applyFont="1" applyFill="1"/>
    <xf numFmtId="168" fontId="14" fillId="2" borderId="0" xfId="4" applyNumberFormat="1" applyFont="1" applyFill="1"/>
    <xf numFmtId="3" fontId="14" fillId="2" borderId="0" xfId="11" applyNumberFormat="1" applyFont="1" applyFill="1"/>
    <xf numFmtId="0" fontId="20" fillId="2" borderId="7" xfId="11" applyFont="1" applyFill="1" applyBorder="1"/>
    <xf numFmtId="168" fontId="6" fillId="2" borderId="6" xfId="4" applyNumberFormat="1" applyFont="1" applyFill="1" applyBorder="1"/>
    <xf numFmtId="168" fontId="15" fillId="2" borderId="6" xfId="4" applyNumberFormat="1" applyFont="1" applyFill="1" applyBorder="1"/>
    <xf numFmtId="168" fontId="14" fillId="2" borderId="6" xfId="4" applyNumberFormat="1" applyFont="1" applyFill="1" applyBorder="1"/>
    <xf numFmtId="0" fontId="20" fillId="2" borderId="0" xfId="11" applyFont="1" applyFill="1"/>
    <xf numFmtId="0" fontId="23" fillId="0" borderId="0" xfId="6" applyFont="1" applyFill="1" applyBorder="1"/>
    <xf numFmtId="0" fontId="15" fillId="0" borderId="0" xfId="6" applyFont="1" applyFill="1" applyBorder="1"/>
    <xf numFmtId="171" fontId="15" fillId="0" borderId="0" xfId="6" applyNumberFormat="1" applyFont="1" applyFill="1" applyBorder="1"/>
    <xf numFmtId="0" fontId="23" fillId="0" borderId="0" xfId="6" applyFont="1" applyFill="1"/>
    <xf numFmtId="3" fontId="20" fillId="0" borderId="0" xfId="6" applyNumberFormat="1" applyFont="1" applyFill="1" applyBorder="1" applyAlignment="1">
      <alignment horizontal="right"/>
    </xf>
    <xf numFmtId="171" fontId="16" fillId="0" borderId="0" xfId="6" applyNumberFormat="1" applyFont="1" applyFill="1" applyAlignment="1">
      <alignment horizontal="right"/>
    </xf>
    <xf numFmtId="0" fontId="8" fillId="2" borderId="7" xfId="11" applyFont="1" applyFill="1" applyBorder="1" applyAlignment="1">
      <alignment horizontal="center"/>
    </xf>
    <xf numFmtId="0" fontId="6" fillId="2" borderId="6" xfId="6" applyNumberFormat="1" applyFont="1" applyFill="1" applyBorder="1" applyAlignment="1">
      <alignment vertical="center"/>
    </xf>
    <xf numFmtId="0" fontId="14" fillId="2" borderId="6" xfId="6" applyNumberFormat="1" applyFont="1" applyFill="1" applyBorder="1" applyAlignment="1">
      <alignment horizontal="left"/>
    </xf>
    <xf numFmtId="167" fontId="6" fillId="2" borderId="5" xfId="6" applyNumberFormat="1" applyFont="1" applyFill="1" applyBorder="1" applyAlignment="1"/>
    <xf numFmtId="167" fontId="14" fillId="2" borderId="5" xfId="6" applyNumberFormat="1" applyFont="1" applyFill="1" applyBorder="1" applyAlignment="1">
      <alignment horizontal="right"/>
    </xf>
    <xf numFmtId="167" fontId="8" fillId="2" borderId="5" xfId="6" applyNumberFormat="1" applyFont="1" applyFill="1" applyBorder="1" applyAlignment="1"/>
    <xf numFmtId="175" fontId="0" fillId="0" borderId="5" xfId="0" applyNumberFormat="1" applyBorder="1"/>
    <xf numFmtId="0" fontId="26" fillId="2" borderId="0" xfId="11" applyFont="1" applyFill="1"/>
    <xf numFmtId="180" fontId="0" fillId="2" borderId="5" xfId="28" applyNumberFormat="1" applyFont="1" applyFill="1" applyBorder="1"/>
    <xf numFmtId="180" fontId="0" fillId="2" borderId="0" xfId="28" applyNumberFormat="1" applyFont="1" applyFill="1"/>
    <xf numFmtId="180" fontId="6" fillId="2" borderId="5" xfId="28" applyNumberFormat="1" applyFont="1" applyFill="1" applyBorder="1"/>
    <xf numFmtId="0" fontId="5" fillId="2" borderId="0" xfId="29" applyFont="1" applyFill="1"/>
    <xf numFmtId="0" fontId="3" fillId="2" borderId="0" xfId="29" applyFont="1" applyFill="1"/>
    <xf numFmtId="0" fontId="53" fillId="0" borderId="0" xfId="29"/>
    <xf numFmtId="0" fontId="54" fillId="2" borderId="0" xfId="29" applyFont="1" applyFill="1"/>
    <xf numFmtId="0" fontId="44" fillId="2" borderId="0" xfId="29" applyFont="1" applyFill="1"/>
    <xf numFmtId="0" fontId="14" fillId="2" borderId="4" xfId="29" applyFont="1" applyFill="1" applyBorder="1" applyAlignment="1">
      <alignment horizontal="center" vertical="center" wrapText="1"/>
    </xf>
    <xf numFmtId="0" fontId="14" fillId="2" borderId="4" xfId="29" applyFont="1" applyFill="1" applyBorder="1" applyAlignment="1">
      <alignment horizontal="left" vertical="center"/>
    </xf>
    <xf numFmtId="0" fontId="14" fillId="2" borderId="2" xfId="29" applyFont="1" applyFill="1" applyBorder="1" applyAlignment="1">
      <alignment horizontal="left" vertical="center"/>
    </xf>
    <xf numFmtId="0" fontId="14" fillId="2" borderId="12" xfId="29" applyFont="1" applyFill="1" applyBorder="1" applyAlignment="1">
      <alignment horizontal="center" vertical="center" wrapText="1"/>
    </xf>
    <xf numFmtId="0" fontId="14" fillId="2" borderId="6" xfId="29" applyFont="1" applyFill="1" applyBorder="1" applyAlignment="1">
      <alignment horizontal="left" vertical="center"/>
    </xf>
    <xf numFmtId="0" fontId="52" fillId="2" borderId="5" xfId="29" applyFont="1" applyFill="1" applyBorder="1"/>
    <xf numFmtId="0" fontId="14" fillId="2" borderId="13" xfId="29" applyFont="1" applyFill="1" applyBorder="1" applyAlignment="1">
      <alignment horizontal="left" vertical="center"/>
    </xf>
    <xf numFmtId="0" fontId="14" fillId="2" borderId="0" xfId="29" applyFont="1" applyFill="1" applyBorder="1" applyAlignment="1">
      <alignment horizontal="left" vertical="center"/>
    </xf>
    <xf numFmtId="0" fontId="5" fillId="2" borderId="12" xfId="29" applyFont="1" applyFill="1" applyBorder="1"/>
    <xf numFmtId="3" fontId="5" fillId="2" borderId="13" xfId="29" applyNumberFormat="1" applyFont="1" applyFill="1" applyBorder="1"/>
    <xf numFmtId="3" fontId="5" fillId="2" borderId="0" xfId="29" applyNumberFormat="1" applyFont="1" applyFill="1"/>
    <xf numFmtId="0" fontId="6" fillId="2" borderId="0" xfId="6" applyNumberFormat="1" applyFont="1" applyFill="1" applyBorder="1" applyAlignment="1">
      <alignment horizontal="left"/>
    </xf>
    <xf numFmtId="3" fontId="44" fillId="2" borderId="13" xfId="29" applyNumberFormat="1" applyFont="1" applyFill="1" applyBorder="1"/>
    <xf numFmtId="3" fontId="44" fillId="2" borderId="0" xfId="29" applyNumberFormat="1" applyFont="1" applyFill="1"/>
    <xf numFmtId="0" fontId="16" fillId="2" borderId="0" xfId="29" applyFont="1" applyFill="1" applyBorder="1"/>
    <xf numFmtId="0" fontId="3" fillId="2" borderId="0" xfId="29" applyFont="1" applyFill="1" applyBorder="1"/>
    <xf numFmtId="0" fontId="16" fillId="2" borderId="0" xfId="29" applyFont="1" applyFill="1" applyBorder="1" applyAlignment="1">
      <alignment horizontal="right"/>
    </xf>
    <xf numFmtId="0" fontId="3" fillId="0" borderId="0" xfId="29" applyFont="1"/>
    <xf numFmtId="0" fontId="14" fillId="2" borderId="4" xfId="29" applyFont="1" applyFill="1" applyBorder="1" applyAlignment="1">
      <alignment horizontal="center" wrapText="1"/>
    </xf>
    <xf numFmtId="0" fontId="14" fillId="2" borderId="4" xfId="29" applyFont="1" applyFill="1" applyBorder="1" applyAlignment="1">
      <alignment horizontal="left"/>
    </xf>
    <xf numFmtId="0" fontId="52" fillId="2" borderId="12" xfId="29" applyFont="1" applyFill="1" applyBorder="1" applyAlignment="1">
      <alignment wrapText="1"/>
    </xf>
    <xf numFmtId="0" fontId="3" fillId="2" borderId="14" xfId="29" applyFont="1" applyFill="1" applyBorder="1"/>
    <xf numFmtId="177" fontId="5" fillId="2" borderId="13" xfId="30" applyNumberFormat="1" applyFont="1" applyFill="1" applyBorder="1"/>
    <xf numFmtId="177" fontId="5" fillId="2" borderId="0" xfId="30" applyNumberFormat="1" applyFont="1" applyFill="1"/>
    <xf numFmtId="0" fontId="52" fillId="2" borderId="0" xfId="29" applyFont="1" applyFill="1"/>
    <xf numFmtId="177" fontId="44" fillId="2" borderId="13" xfId="30" applyNumberFormat="1" applyFont="1" applyFill="1" applyBorder="1"/>
    <xf numFmtId="0" fontId="14" fillId="2" borderId="9" xfId="29" applyFont="1" applyFill="1" applyBorder="1" applyAlignment="1">
      <alignment horizontal="left" vertical="center"/>
    </xf>
    <xf numFmtId="0" fontId="14" fillId="2" borderId="5" xfId="6" applyNumberFormat="1" applyFont="1" applyFill="1" applyBorder="1" applyAlignment="1">
      <alignment horizontal="center"/>
    </xf>
    <xf numFmtId="0" fontId="14" fillId="2" borderId="14" xfId="0" applyFont="1" applyFill="1" applyBorder="1" applyAlignment="1">
      <alignment vertical="center" wrapText="1"/>
    </xf>
    <xf numFmtId="0" fontId="2" fillId="2" borderId="0" xfId="31" applyFill="1"/>
    <xf numFmtId="0" fontId="6" fillId="2" borderId="7" xfId="6" applyNumberFormat="1" applyFont="1" applyFill="1" applyBorder="1" applyAlignment="1">
      <alignment horizontal="center"/>
    </xf>
    <xf numFmtId="0" fontId="6" fillId="2" borderId="10" xfId="6" applyNumberFormat="1" applyFont="1" applyFill="1" applyBorder="1" applyAlignment="1">
      <alignment horizontal="center"/>
    </xf>
    <xf numFmtId="0" fontId="8" fillId="2" borderId="0" xfId="31" applyFont="1" applyFill="1"/>
    <xf numFmtId="0" fontId="16" fillId="2" borderId="0" xfId="31" applyFont="1" applyFill="1" applyBorder="1" applyAlignment="1">
      <alignment horizontal="right"/>
    </xf>
    <xf numFmtId="164" fontId="16" fillId="2" borderId="0" xfId="31" applyNumberFormat="1" applyFont="1" applyFill="1" applyAlignment="1">
      <alignment horizontal="right"/>
    </xf>
    <xf numFmtId="165" fontId="15" fillId="0" borderId="0" xfId="0" applyNumberFormat="1" applyFont="1" applyFill="1"/>
    <xf numFmtId="179" fontId="5" fillId="2" borderId="0" xfId="5" applyNumberFormat="1" applyFont="1" applyFill="1" applyBorder="1" applyAlignment="1">
      <alignment horizontal="right" indent="1"/>
    </xf>
    <xf numFmtId="0" fontId="0" fillId="0" borderId="0" xfId="0"/>
    <xf numFmtId="0" fontId="0" fillId="0" borderId="0" xfId="0" applyFill="1"/>
    <xf numFmtId="0" fontId="0" fillId="0" borderId="0" xfId="0" applyFill="1" applyAlignment="1">
      <alignment vertical="center"/>
    </xf>
    <xf numFmtId="0" fontId="0" fillId="0" borderId="0" xfId="0" applyFill="1" applyBorder="1" applyAlignment="1">
      <alignment vertical="center"/>
    </xf>
    <xf numFmtId="0" fontId="8" fillId="2" borderId="0" xfId="0" applyFont="1" applyFill="1" applyAlignment="1">
      <alignment vertical="center"/>
    </xf>
    <xf numFmtId="0" fontId="0" fillId="2" borderId="0" xfId="0" applyFill="1" applyAlignment="1">
      <alignment vertical="center"/>
    </xf>
    <xf numFmtId="0" fontId="16" fillId="2" borderId="0" xfId="0" applyFont="1" applyFill="1" applyAlignment="1">
      <alignment vertical="center"/>
    </xf>
    <xf numFmtId="0" fontId="11" fillId="2" borderId="0" xfId="5" applyFont="1" applyFill="1" applyBorder="1" applyAlignment="1">
      <alignment horizontal="left"/>
    </xf>
    <xf numFmtId="0" fontId="6" fillId="2" borderId="0" xfId="5" applyFont="1" applyFill="1" applyBorder="1" applyAlignment="1">
      <alignment horizontal="center"/>
    </xf>
    <xf numFmtId="0" fontId="8" fillId="2" borderId="0" xfId="5" applyFill="1" applyAlignment="1">
      <alignment vertical="center"/>
    </xf>
    <xf numFmtId="0" fontId="45" fillId="2" borderId="0" xfId="5" applyFont="1" applyFill="1" applyBorder="1" applyAlignment="1">
      <alignment horizontal="left" vertical="center"/>
    </xf>
    <xf numFmtId="0" fontId="8" fillId="2" borderId="0" xfId="5" applyFill="1" applyBorder="1" applyAlignment="1">
      <alignment horizontal="centerContinuous" vertical="center"/>
    </xf>
    <xf numFmtId="0" fontId="18" fillId="2" borderId="7" xfId="5" applyFont="1" applyFill="1" applyBorder="1" applyAlignment="1">
      <alignment horizontal="centerContinuous" vertical="top"/>
    </xf>
    <xf numFmtId="0" fontId="8" fillId="2" borderId="7" xfId="5" applyFill="1" applyBorder="1" applyAlignment="1">
      <alignment horizontal="centerContinuous" vertical="top"/>
    </xf>
    <xf numFmtId="0" fontId="0" fillId="2" borderId="0" xfId="0" applyFill="1" applyAlignment="1">
      <alignment vertical="top"/>
    </xf>
    <xf numFmtId="0" fontId="0" fillId="0" borderId="0" xfId="0" applyBorder="1" applyAlignment="1">
      <alignment vertical="top"/>
    </xf>
    <xf numFmtId="0" fontId="11" fillId="2" borderId="0" xfId="0" applyFont="1" applyFill="1" applyBorder="1" applyAlignment="1">
      <alignment horizontal="left" vertical="center"/>
    </xf>
    <xf numFmtId="0" fontId="11" fillId="0" borderId="0" xfId="0" applyFont="1" applyFill="1" applyBorder="1" applyAlignment="1">
      <alignment horizontal="left" vertical="center"/>
    </xf>
    <xf numFmtId="0" fontId="16" fillId="0" borderId="0" xfId="0" applyFont="1" applyBorder="1" applyAlignment="1">
      <alignment vertical="center"/>
    </xf>
    <xf numFmtId="0" fontId="16" fillId="0" borderId="0" xfId="0" applyFont="1" applyAlignment="1">
      <alignment vertical="center"/>
    </xf>
    <xf numFmtId="0" fontId="8" fillId="2" borderId="0" xfId="0" applyFont="1" applyFill="1" applyBorder="1" applyAlignment="1">
      <alignment horizontal="left" vertical="center" wrapText="1"/>
    </xf>
    <xf numFmtId="0" fontId="19" fillId="0" borderId="0" xfId="6" applyNumberFormat="1" applyFont="1" applyFill="1" applyBorder="1" applyAlignment="1">
      <alignment horizontal="center" vertical="center"/>
    </xf>
    <xf numFmtId="0" fontId="19" fillId="0" borderId="0" xfId="6" applyNumberFormat="1" applyFont="1" applyFill="1" applyBorder="1" applyAlignment="1">
      <alignment vertical="center"/>
    </xf>
    <xf numFmtId="3" fontId="0" fillId="0" borderId="0" xfId="0" applyNumberFormat="1" applyFill="1" applyBorder="1" applyAlignment="1">
      <alignment vertical="center"/>
    </xf>
    <xf numFmtId="0" fontId="18" fillId="2" borderId="0" xfId="5" applyFont="1" applyFill="1" applyBorder="1" applyAlignment="1">
      <alignment horizontal="centerContinuous"/>
    </xf>
    <xf numFmtId="0" fontId="8" fillId="2" borderId="0" xfId="5" applyFill="1" applyBorder="1" applyAlignment="1">
      <alignment horizontal="centerContinuous"/>
    </xf>
    <xf numFmtId="0" fontId="10" fillId="2" borderId="0" xfId="5" applyFont="1" applyFill="1" applyBorder="1" applyAlignment="1">
      <alignment horizontal="left"/>
    </xf>
    <xf numFmtId="0" fontId="10" fillId="2" borderId="0" xfId="5" applyFont="1" applyFill="1" applyBorder="1" applyAlignment="1">
      <alignment horizontal="center"/>
    </xf>
    <xf numFmtId="0" fontId="8" fillId="2" borderId="0" xfId="5" applyFont="1" applyFill="1" applyBorder="1" applyAlignment="1">
      <alignment horizontal="center" wrapText="1"/>
    </xf>
    <xf numFmtId="0" fontId="45" fillId="2" borderId="0" xfId="5" applyFont="1" applyFill="1" applyBorder="1" applyAlignment="1">
      <alignment horizontal="left"/>
    </xf>
    <xf numFmtId="0" fontId="8" fillId="2" borderId="0" xfId="5" applyFont="1" applyFill="1" applyBorder="1" applyAlignment="1">
      <alignment horizontal="left" wrapText="1"/>
    </xf>
    <xf numFmtId="0" fontId="19" fillId="2" borderId="0" xfId="5" applyFont="1" applyFill="1" applyBorder="1" applyAlignment="1">
      <alignment horizontal="center" wrapText="1"/>
    </xf>
    <xf numFmtId="0" fontId="19" fillId="2" borderId="0" xfId="5" applyFont="1" applyFill="1" applyBorder="1" applyAlignment="1">
      <alignment horizontal="left" wrapText="1"/>
    </xf>
    <xf numFmtId="14" fontId="55" fillId="2" borderId="0" xfId="0" applyNumberFormat="1" applyFont="1" applyFill="1"/>
    <xf numFmtId="14" fontId="55" fillId="2" borderId="0" xfId="0" applyNumberFormat="1" applyFont="1" applyFill="1" applyBorder="1"/>
    <xf numFmtId="0" fontId="56" fillId="2" borderId="0" xfId="31" applyFont="1" applyFill="1"/>
    <xf numFmtId="14" fontId="55" fillId="2" borderId="0" xfId="0" applyNumberFormat="1" applyFont="1" applyFill="1" applyAlignment="1">
      <alignment vertical="center"/>
    </xf>
    <xf numFmtId="3" fontId="0" fillId="2" borderId="5" xfId="0" applyNumberFormat="1" applyFill="1" applyBorder="1" applyAlignment="1">
      <alignment horizontal="right"/>
    </xf>
    <xf numFmtId="14" fontId="55" fillId="2" borderId="0" xfId="5" applyNumberFormat="1" applyFont="1" applyFill="1"/>
    <xf numFmtId="14" fontId="55" fillId="2" borderId="0" xfId="11" applyNumberFormat="1" applyFont="1" applyFill="1" applyBorder="1"/>
    <xf numFmtId="0" fontId="55" fillId="2" borderId="0" xfId="0" applyFont="1" applyFill="1" applyBorder="1" applyProtection="1"/>
    <xf numFmtId="0" fontId="55" fillId="2" borderId="0" xfId="11" applyFont="1" applyFill="1" applyBorder="1"/>
    <xf numFmtId="0" fontId="55" fillId="2" borderId="0" xfId="0" applyFont="1" applyFill="1" applyProtection="1"/>
    <xf numFmtId="0" fontId="55" fillId="2" borderId="0" xfId="0" applyFont="1" applyFill="1" applyBorder="1"/>
    <xf numFmtId="0" fontId="55" fillId="2" borderId="0" xfId="0" applyFont="1" applyFill="1"/>
    <xf numFmtId="0" fontId="55" fillId="2" borderId="0" xfId="31" applyFont="1" applyFill="1"/>
    <xf numFmtId="0" fontId="55" fillId="2" borderId="0" xfId="5" applyFont="1" applyFill="1"/>
    <xf numFmtId="0" fontId="55" fillId="2" borderId="0" xfId="0" applyFont="1" applyFill="1" applyBorder="1" applyAlignment="1">
      <alignment vertical="center"/>
    </xf>
    <xf numFmtId="0" fontId="57" fillId="2" borderId="0" xfId="36" applyFill="1" applyAlignment="1">
      <alignment horizontal="right"/>
    </xf>
    <xf numFmtId="0" fontId="56" fillId="2" borderId="0" xfId="35" applyFont="1" applyFill="1"/>
    <xf numFmtId="0" fontId="1" fillId="2" borderId="0" xfId="35" applyFill="1"/>
    <xf numFmtId="0" fontId="1" fillId="0" borderId="0" xfId="35"/>
    <xf numFmtId="0" fontId="11" fillId="2" borderId="0" xfId="35" applyFont="1" applyFill="1" applyBorder="1"/>
    <xf numFmtId="0" fontId="1" fillId="2" borderId="0" xfId="35" applyFill="1" applyBorder="1"/>
    <xf numFmtId="0" fontId="8" fillId="2" borderId="0" xfId="35" applyFont="1" applyFill="1" applyBorder="1"/>
    <xf numFmtId="0" fontId="13" fillId="2" borderId="0" xfId="35" applyFont="1" applyFill="1" applyBorder="1" applyAlignment="1">
      <alignment horizontal="right"/>
    </xf>
    <xf numFmtId="0" fontId="6" fillId="2" borderId="0" xfId="35" applyFont="1" applyFill="1" applyBorder="1"/>
    <xf numFmtId="1" fontId="6" fillId="2" borderId="1" xfId="35" applyNumberFormat="1" applyFont="1" applyFill="1" applyBorder="1" applyAlignment="1">
      <alignment horizontal="left" vertical="top" wrapText="1"/>
    </xf>
    <xf numFmtId="1" fontId="6" fillId="2" borderId="3" xfId="35" applyNumberFormat="1" applyFont="1" applyFill="1" applyBorder="1" applyAlignment="1">
      <alignment horizontal="left" vertical="top" wrapText="1"/>
    </xf>
    <xf numFmtId="1" fontId="6" fillId="0" borderId="0" xfId="35" applyNumberFormat="1" applyFont="1" applyBorder="1" applyAlignment="1">
      <alignment horizontal="center"/>
    </xf>
    <xf numFmtId="1" fontId="6" fillId="0" borderId="0" xfId="35" applyNumberFormat="1" applyFont="1" applyAlignment="1">
      <alignment horizontal="center"/>
    </xf>
    <xf numFmtId="1" fontId="14" fillId="2" borderId="1" xfId="35" applyNumberFormat="1" applyFont="1" applyFill="1" applyBorder="1" applyAlignment="1">
      <alignment horizontal="left" vertical="top" wrapText="1"/>
    </xf>
    <xf numFmtId="1" fontId="26" fillId="2" borderId="14" xfId="35" applyNumberFormat="1" applyFont="1" applyFill="1" applyBorder="1" applyAlignment="1">
      <alignment horizontal="left" vertical="top" wrapText="1"/>
    </xf>
    <xf numFmtId="1" fontId="14" fillId="2" borderId="10" xfId="35" applyNumberFormat="1" applyFont="1" applyFill="1" applyBorder="1" applyAlignment="1">
      <alignment horizontal="left" vertical="top" wrapText="1"/>
    </xf>
    <xf numFmtId="1" fontId="25" fillId="2" borderId="0" xfId="35" applyNumberFormat="1" applyFont="1" applyFill="1" applyBorder="1" applyAlignment="1">
      <alignment horizontal="center" vertical="center" wrapText="1"/>
    </xf>
    <xf numFmtId="3" fontId="8" fillId="2" borderId="5" xfId="35" applyNumberFormat="1" applyFont="1" applyFill="1" applyBorder="1" applyAlignment="1">
      <alignment horizontal="right" vertical="center"/>
    </xf>
    <xf numFmtId="3" fontId="8" fillId="2" borderId="0" xfId="35" applyNumberFormat="1" applyFont="1" applyFill="1" applyBorder="1" applyAlignment="1">
      <alignment horizontal="right" vertical="center"/>
    </xf>
    <xf numFmtId="0" fontId="5" fillId="2" borderId="5" xfId="35" applyFont="1" applyFill="1" applyBorder="1" applyAlignment="1">
      <alignment vertical="center"/>
    </xf>
    <xf numFmtId="0" fontId="5" fillId="2" borderId="0" xfId="35" applyFont="1" applyFill="1" applyAlignment="1">
      <alignment vertical="center"/>
    </xf>
    <xf numFmtId="0" fontId="8" fillId="0" borderId="0" xfId="35" applyFont="1" applyFill="1"/>
    <xf numFmtId="3" fontId="1" fillId="0" borderId="0" xfId="35" applyNumberFormat="1" applyAlignment="1">
      <alignment vertical="center"/>
    </xf>
    <xf numFmtId="0" fontId="1" fillId="0" borderId="0" xfId="35" applyAlignment="1">
      <alignment vertical="center"/>
    </xf>
    <xf numFmtId="3" fontId="8" fillId="2" borderId="10" xfId="35" applyNumberFormat="1" applyFont="1" applyFill="1" applyBorder="1" applyAlignment="1">
      <alignment horizontal="right" vertical="center"/>
    </xf>
    <xf numFmtId="3" fontId="8" fillId="2" borderId="7" xfId="35" applyNumberFormat="1" applyFont="1" applyFill="1" applyBorder="1" applyAlignment="1">
      <alignment horizontal="right" vertical="center"/>
    </xf>
    <xf numFmtId="0" fontId="5" fillId="2" borderId="10" xfId="35" applyFont="1" applyFill="1" applyBorder="1" applyAlignment="1">
      <alignment vertical="center"/>
    </xf>
    <xf numFmtId="0" fontId="5" fillId="2" borderId="7" xfId="35" applyFont="1" applyFill="1" applyBorder="1" applyAlignment="1">
      <alignment vertical="center"/>
    </xf>
    <xf numFmtId="3" fontId="6" fillId="2" borderId="5" xfId="35" applyNumberFormat="1" applyFont="1" applyFill="1" applyBorder="1" applyAlignment="1">
      <alignment horizontal="right" vertical="center"/>
    </xf>
    <xf numFmtId="3" fontId="6" fillId="2" borderId="0" xfId="35" applyNumberFormat="1" applyFont="1" applyFill="1" applyBorder="1" applyAlignment="1">
      <alignment horizontal="right" vertical="center"/>
    </xf>
    <xf numFmtId="165" fontId="6" fillId="2" borderId="5" xfId="35" applyNumberFormat="1" applyFont="1" applyFill="1" applyBorder="1" applyAlignment="1">
      <alignment horizontal="right" vertical="center"/>
    </xf>
    <xf numFmtId="165" fontId="6" fillId="2" borderId="0" xfId="35" applyNumberFormat="1" applyFont="1" applyFill="1" applyBorder="1" applyAlignment="1">
      <alignment horizontal="right" vertical="center"/>
    </xf>
    <xf numFmtId="165" fontId="8" fillId="2" borderId="0" xfId="35" applyNumberFormat="1" applyFont="1" applyFill="1" applyBorder="1" applyAlignment="1">
      <alignment horizontal="right" vertical="center"/>
    </xf>
    <xf numFmtId="0" fontId="14" fillId="2" borderId="0" xfId="35" applyFont="1" applyFill="1" applyBorder="1"/>
    <xf numFmtId="165" fontId="14" fillId="2" borderId="5" xfId="35" applyNumberFormat="1" applyFont="1" applyFill="1" applyBorder="1" applyAlignment="1">
      <alignment horizontal="right"/>
    </xf>
    <xf numFmtId="165" fontId="14" fillId="2" borderId="0" xfId="35" applyNumberFormat="1" applyFont="1" applyFill="1" applyBorder="1" applyAlignment="1">
      <alignment horizontal="right"/>
    </xf>
    <xf numFmtId="165" fontId="14" fillId="2" borderId="13" xfId="35" applyNumberFormat="1" applyFont="1" applyFill="1" applyBorder="1" applyAlignment="1">
      <alignment horizontal="right"/>
    </xf>
    <xf numFmtId="0" fontId="14" fillId="2" borderId="5" xfId="35" applyFont="1" applyFill="1" applyBorder="1"/>
    <xf numFmtId="0" fontId="8" fillId="2" borderId="7" xfId="35" applyFont="1" applyFill="1" applyBorder="1"/>
    <xf numFmtId="0" fontId="8" fillId="2" borderId="0" xfId="35" applyFont="1" applyFill="1"/>
    <xf numFmtId="0" fontId="7" fillId="2" borderId="0" xfId="35" applyFont="1" applyFill="1" applyAlignment="1">
      <alignment horizontal="right"/>
    </xf>
    <xf numFmtId="165" fontId="1" fillId="0" borderId="0" xfId="35" applyNumberFormat="1"/>
    <xf numFmtId="0" fontId="16" fillId="2" borderId="0" xfId="35" applyFont="1" applyFill="1" applyBorder="1"/>
    <xf numFmtId="0" fontId="16" fillId="2" borderId="0" xfId="35" applyFont="1" applyFill="1" applyBorder="1" applyAlignment="1">
      <alignment horizontal="right"/>
    </xf>
    <xf numFmtId="0" fontId="8" fillId="0" borderId="0" xfId="35" applyFont="1"/>
    <xf numFmtId="0" fontId="55" fillId="2" borderId="0" xfId="35" applyFont="1" applyFill="1"/>
    <xf numFmtId="164" fontId="16" fillId="2" borderId="0" xfId="35" applyNumberFormat="1" applyFont="1" applyFill="1" applyAlignment="1">
      <alignment horizontal="right"/>
    </xf>
    <xf numFmtId="0" fontId="0" fillId="0" borderId="10" xfId="0" applyBorder="1"/>
    <xf numFmtId="0" fontId="53" fillId="2" borderId="0" xfId="29" applyFill="1"/>
    <xf numFmtId="0" fontId="8" fillId="2" borderId="0" xfId="11" applyFont="1" applyFill="1" applyAlignment="1">
      <alignment vertical="center"/>
    </xf>
    <xf numFmtId="0" fontId="22" fillId="2" borderId="0" xfId="11" applyFont="1" applyFill="1" applyBorder="1"/>
    <xf numFmtId="0" fontId="5" fillId="2" borderId="2" xfId="29" applyFont="1" applyFill="1" applyBorder="1"/>
    <xf numFmtId="0" fontId="53" fillId="2" borderId="7" xfId="29" applyFill="1" applyBorder="1"/>
    <xf numFmtId="0" fontId="5" fillId="2" borderId="7" xfId="29" applyFont="1" applyFill="1" applyBorder="1"/>
    <xf numFmtId="0" fontId="6" fillId="2" borderId="7" xfId="29" applyFont="1" applyFill="1" applyBorder="1"/>
    <xf numFmtId="3" fontId="44" fillId="2" borderId="14" xfId="29" applyNumberFormat="1" applyFont="1" applyFill="1" applyBorder="1"/>
    <xf numFmtId="3" fontId="44" fillId="2" borderId="7" xfId="29" applyNumberFormat="1" applyFont="1" applyFill="1" applyBorder="1"/>
    <xf numFmtId="0" fontId="6" fillId="2" borderId="5" xfId="6" applyNumberFormat="1" applyFont="1" applyFill="1" applyBorder="1" applyAlignment="1">
      <alignment horizontal="left"/>
    </xf>
    <xf numFmtId="0" fontId="5" fillId="2" borderId="5" xfId="29" applyFont="1" applyFill="1" applyBorder="1"/>
    <xf numFmtId="0" fontId="47" fillId="2" borderId="14" xfId="8" applyFont="1" applyFill="1" applyBorder="1" applyAlignment="1">
      <alignment horizontal="left" wrapText="1"/>
    </xf>
    <xf numFmtId="0" fontId="47" fillId="2" borderId="10" xfId="8" applyFont="1" applyFill="1" applyBorder="1" applyAlignment="1">
      <alignment horizontal="left" wrapText="1"/>
    </xf>
    <xf numFmtId="0" fontId="11" fillId="2" borderId="0" xfId="31" applyFont="1" applyFill="1" applyBorder="1"/>
    <xf numFmtId="0" fontId="8" fillId="2" borderId="0" xfId="31" applyFont="1" applyFill="1" applyBorder="1"/>
    <xf numFmtId="0" fontId="6" fillId="2" borderId="0" xfId="31" applyFont="1" applyFill="1" applyBorder="1"/>
    <xf numFmtId="0" fontId="0" fillId="2" borderId="5" xfId="0" applyNumberFormat="1" applyFill="1" applyBorder="1"/>
    <xf numFmtId="3" fontId="6" fillId="2" borderId="5" xfId="0" applyNumberFormat="1" applyFont="1" applyFill="1" applyBorder="1" applyProtection="1"/>
    <xf numFmtId="0" fontId="0" fillId="2" borderId="0" xfId="0" applyFill="1" applyBorder="1" applyAlignment="1">
      <alignment horizontal="right"/>
    </xf>
    <xf numFmtId="0" fontId="58" fillId="2" borderId="0" xfId="0" applyFont="1" applyFill="1" applyBorder="1"/>
    <xf numFmtId="0" fontId="59" fillId="2" borderId="0" xfId="0" applyFont="1" applyFill="1" applyBorder="1"/>
    <xf numFmtId="0" fontId="60" fillId="2" borderId="0" xfId="0" applyFont="1" applyFill="1" applyBorder="1" applyAlignment="1">
      <alignment horizontal="right"/>
    </xf>
    <xf numFmtId="180" fontId="6" fillId="2" borderId="13" xfId="28" applyNumberFormat="1" applyFont="1" applyFill="1" applyBorder="1"/>
    <xf numFmtId="167" fontId="15" fillId="0" borderId="0" xfId="0" applyNumberFormat="1" applyFont="1"/>
    <xf numFmtId="169" fontId="14" fillId="2" borderId="0" xfId="35" applyNumberFormat="1" applyFont="1" applyFill="1" applyBorder="1" applyAlignment="1">
      <alignment horizontal="right"/>
    </xf>
    <xf numFmtId="181" fontId="6" fillId="2" borderId="0" xfId="35" applyNumberFormat="1" applyFont="1" applyFill="1" applyBorder="1" applyAlignment="1">
      <alignment horizontal="right" vertical="center"/>
    </xf>
    <xf numFmtId="181" fontId="6" fillId="2" borderId="6" xfId="35" applyNumberFormat="1" applyFont="1" applyFill="1" applyBorder="1" applyAlignment="1">
      <alignment horizontal="right" vertical="center"/>
    </xf>
    <xf numFmtId="181" fontId="6" fillId="2" borderId="13" xfId="35" applyNumberFormat="1" applyFont="1" applyFill="1" applyBorder="1" applyAlignment="1">
      <alignment horizontal="right" vertical="center"/>
    </xf>
    <xf numFmtId="169" fontId="8" fillId="2" borderId="0" xfId="35" applyNumberFormat="1" applyFont="1" applyFill="1" applyBorder="1" applyAlignment="1">
      <alignment horizontal="right" vertical="center"/>
    </xf>
    <xf numFmtId="169" fontId="8" fillId="2" borderId="7" xfId="35" applyNumberFormat="1" applyFont="1" applyFill="1" applyBorder="1" applyAlignment="1">
      <alignment horizontal="right" vertical="center"/>
    </xf>
    <xf numFmtId="0" fontId="6" fillId="2" borderId="6" xfId="6" applyNumberFormat="1" applyFont="1" applyFill="1" applyBorder="1" applyAlignment="1">
      <alignment horizontal="left"/>
    </xf>
    <xf numFmtId="175" fontId="0" fillId="2" borderId="0" xfId="0" applyNumberFormat="1" applyFill="1" applyBorder="1"/>
    <xf numFmtId="182" fontId="8" fillId="2" borderId="5" xfId="0" applyNumberFormat="1" applyFont="1" applyFill="1" applyBorder="1" applyAlignment="1"/>
    <xf numFmtId="182" fontId="8" fillId="2" borderId="0" xfId="0" applyNumberFormat="1" applyFont="1" applyFill="1" applyBorder="1" applyAlignment="1"/>
    <xf numFmtId="175" fontId="15" fillId="2" borderId="0" xfId="4" applyNumberFormat="1" applyFont="1" applyFill="1"/>
    <xf numFmtId="175" fontId="15" fillId="2" borderId="6" xfId="4" applyNumberFormat="1" applyFont="1" applyFill="1" applyBorder="1"/>
    <xf numFmtId="0" fontId="14" fillId="2" borderId="8"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49" fontId="14" fillId="0" borderId="8" xfId="19" applyNumberFormat="1" applyFont="1" applyBorder="1" applyAlignment="1">
      <alignment horizontal="center" wrapText="1"/>
    </xf>
    <xf numFmtId="49" fontId="14" fillId="0" borderId="11" xfId="19" applyNumberFormat="1" applyFont="1" applyBorder="1" applyAlignment="1">
      <alignment horizontal="center" wrapText="1"/>
    </xf>
    <xf numFmtId="49" fontId="14" fillId="0" borderId="12" xfId="19" applyNumberFormat="1" applyFont="1" applyBorder="1" applyAlignment="1">
      <alignment horizontal="center" wrapText="1"/>
    </xf>
    <xf numFmtId="49" fontId="14" fillId="0" borderId="13" xfId="19" applyNumberFormat="1" applyFont="1" applyBorder="1" applyAlignment="1">
      <alignment horizontal="center" wrapText="1"/>
    </xf>
    <xf numFmtId="49" fontId="14" fillId="0" borderId="14" xfId="19" applyNumberFormat="1" applyFont="1" applyBorder="1" applyAlignment="1">
      <alignment horizontal="center" wrapText="1"/>
    </xf>
    <xf numFmtId="0" fontId="14" fillId="0" borderId="1" xfId="19" applyFont="1" applyBorder="1" applyAlignment="1">
      <alignment horizontal="center" wrapText="1"/>
    </xf>
    <xf numFmtId="49" fontId="14" fillId="0" borderId="1" xfId="19" applyNumberFormat="1" applyFont="1" applyBorder="1" applyAlignment="1">
      <alignment horizontal="center" wrapText="1"/>
    </xf>
    <xf numFmtId="49" fontId="14" fillId="0" borderId="1" xfId="19" applyNumberFormat="1" applyFont="1" applyFill="1" applyBorder="1" applyAlignment="1">
      <alignment horizontal="center" wrapText="1"/>
    </xf>
    <xf numFmtId="0" fontId="14" fillId="0" borderId="1" xfId="19" applyFont="1" applyBorder="1" applyAlignment="1">
      <alignment wrapText="1"/>
    </xf>
    <xf numFmtId="49" fontId="14" fillId="0" borderId="15" xfId="19" applyNumberFormat="1" applyFont="1" applyBorder="1" applyAlignment="1">
      <alignment horizontal="center" wrapText="1"/>
    </xf>
    <xf numFmtId="49" fontId="14" fillId="0" borderId="12" xfId="19" applyNumberFormat="1" applyFont="1" applyFill="1" applyBorder="1" applyAlignment="1">
      <alignment horizontal="center" wrapText="1"/>
    </xf>
    <xf numFmtId="49" fontId="14" fillId="0" borderId="14" xfId="19" applyNumberFormat="1" applyFont="1" applyFill="1" applyBorder="1" applyAlignment="1">
      <alignment horizontal="center" wrapText="1"/>
    </xf>
    <xf numFmtId="0" fontId="14" fillId="0" borderId="12" xfId="19" applyFont="1" applyFill="1" applyBorder="1" applyAlignment="1">
      <alignment horizontal="center" wrapText="1"/>
    </xf>
    <xf numFmtId="0" fontId="14" fillId="0" borderId="14" xfId="19" applyFont="1" applyFill="1" applyBorder="1" applyAlignment="1">
      <alignment horizontal="center" wrapText="1"/>
    </xf>
    <xf numFmtId="0" fontId="14" fillId="2" borderId="15" xfId="0" applyFont="1" applyFill="1" applyBorder="1" applyAlignment="1">
      <alignment vertical="top"/>
    </xf>
    <xf numFmtId="0" fontId="14" fillId="2" borderId="12" xfId="0" applyFont="1" applyFill="1" applyBorder="1" applyAlignment="1">
      <alignment vertical="top" wrapText="1"/>
    </xf>
    <xf numFmtId="0" fontId="14" fillId="2" borderId="14" xfId="0" applyFont="1" applyFill="1" applyBorder="1" applyAlignment="1">
      <alignment vertical="top" wrapText="1"/>
    </xf>
    <xf numFmtId="0" fontId="14" fillId="2" borderId="2" xfId="0" applyFont="1" applyFill="1" applyBorder="1" applyAlignment="1">
      <alignment vertical="top" wrapText="1"/>
    </xf>
    <xf numFmtId="0" fontId="14" fillId="2" borderId="10" xfId="0" applyFont="1" applyFill="1" applyBorder="1" applyAlignment="1">
      <alignment vertical="top" wrapText="1"/>
    </xf>
    <xf numFmtId="0" fontId="14" fillId="2" borderId="4" xfId="0" applyFont="1" applyFill="1" applyBorder="1" applyAlignment="1">
      <alignment vertical="top" wrapText="1"/>
    </xf>
    <xf numFmtId="0" fontId="0" fillId="0" borderId="6" xfId="0" applyBorder="1"/>
    <xf numFmtId="0" fontId="0" fillId="0" borderId="14" xfId="0" applyBorder="1"/>
    <xf numFmtId="0" fontId="11" fillId="2" borderId="0" xfId="0" applyFont="1" applyFill="1" applyBorder="1" applyAlignment="1">
      <alignment horizontal="left" vertical="center" wrapText="1"/>
    </xf>
    <xf numFmtId="1" fontId="14" fillId="2" borderId="8" xfId="0" applyNumberFormat="1" applyFont="1" applyFill="1" applyBorder="1" applyAlignment="1">
      <alignment horizontal="center" vertical="top" wrapText="1"/>
    </xf>
    <xf numFmtId="1" fontId="14" fillId="2" borderId="11" xfId="0" applyNumberFormat="1" applyFont="1" applyFill="1" applyBorder="1" applyAlignment="1">
      <alignment horizontal="center" vertical="top" wrapText="1"/>
    </xf>
  </cellXfs>
  <cellStyles count="37">
    <cellStyle name="Dezimal_1.3. Besiedlungsdichte" xfId="1" xr:uid="{00000000-0005-0000-0000-000000000000}"/>
    <cellStyle name="Dezimal_BSTUBZ96" xfId="2" xr:uid="{00000000-0005-0000-0000-000001000000}"/>
    <cellStyle name="Komma" xfId="28" builtinId="3"/>
    <cellStyle name="Komma 2" xfId="30" xr:uid="{17B35758-9C15-4A31-B9F5-7038ADB07E83}"/>
    <cellStyle name="Komma 2 2" xfId="34" xr:uid="{17B35758-9C15-4A31-B9F5-7038ADB07E83}"/>
    <cellStyle name="Kopfspalte" xfId="3" xr:uid="{00000000-0005-0000-0000-000002000000}"/>
    <cellStyle name="Kopfspalte 2" xfId="22" xr:uid="{00000000-0005-0000-0000-000003000000}"/>
    <cellStyle name="Link" xfId="36" builtinId="8"/>
    <cellStyle name="Prozent" xfId="4" builtinId="5"/>
    <cellStyle name="Prozent 2" xfId="23" xr:uid="{00000000-0005-0000-0000-000005000000}"/>
    <cellStyle name="Standard" xfId="0" builtinId="0"/>
    <cellStyle name="Standard 2" xfId="5" xr:uid="{00000000-0005-0000-0000-000007000000}"/>
    <cellStyle name="Standard 3" xfId="19" xr:uid="{00000000-0005-0000-0000-000008000000}"/>
    <cellStyle name="Standard 3 2" xfId="27" xr:uid="{00000000-0005-0000-0000-000009000000}"/>
    <cellStyle name="Standard 4" xfId="21" xr:uid="{00000000-0005-0000-0000-00000A000000}"/>
    <cellStyle name="Standard 4 2" xfId="33" xr:uid="{00000000-0005-0000-0000-00000A000000}"/>
    <cellStyle name="Standard 5" xfId="20" xr:uid="{00000000-0005-0000-0000-00000B000000}"/>
    <cellStyle name="Standard 5 2" xfId="32" xr:uid="{00000000-0005-0000-0000-00000B000000}"/>
    <cellStyle name="Standard 6" xfId="29" xr:uid="{3E947AFD-B641-42F9-828D-966431D96A4B}"/>
    <cellStyle name="Standard 7" xfId="31" xr:uid="{B7F801E6-1A01-4D70-A4A0-9BE8438E5E10}"/>
    <cellStyle name="Standard 7 2" xfId="35" xr:uid="{6C6B3C83-079A-488B-AB56-DC4A67418B6F}"/>
    <cellStyle name="Standard_1.3. Besiedlungsdichte" xfId="6" xr:uid="{00000000-0005-0000-0000-00000C000000}"/>
    <cellStyle name="Standard_BSTUBZ96" xfId="7" xr:uid="{00000000-0005-0000-0000-00000D000000}"/>
    <cellStyle name="Standard_Haushalte-2007-BfLR" xfId="8" xr:uid="{00000000-0005-0000-0000-00000E000000}"/>
    <cellStyle name="Standard_Historische Ortsteile Wohnstatus" xfId="9" xr:uid="{00000000-0005-0000-0000-00000F000000}"/>
    <cellStyle name="Standard_KFZ-UBZ" xfId="10" xr:uid="{00000000-0005-0000-0000-000010000000}"/>
    <cellStyle name="Standard_TABELLE" xfId="11" xr:uid="{00000000-0005-0000-0000-000011000000}"/>
    <cellStyle name="Standard_Tabelle1" xfId="12" xr:uid="{00000000-0005-0000-0000-000012000000}"/>
    <cellStyle name="Standard_TITEL3" xfId="13" xr:uid="{00000000-0005-0000-0000-000013000000}"/>
    <cellStyle name="Standard_Über 65 (HWS)" xfId="14" xr:uid="{00000000-0005-0000-0000-000014000000}"/>
    <cellStyle name="Standard_Übersicht-UBZ-SBZ (HWS)" xfId="15" xr:uid="{00000000-0005-0000-0000-000015000000}"/>
    <cellStyle name="Summenteil" xfId="16" xr:uid="{00000000-0005-0000-0000-000016000000}"/>
    <cellStyle name="Summenteil 2" xfId="24" xr:uid="{00000000-0005-0000-0000-000017000000}"/>
    <cellStyle name="Tabellenkopf" xfId="17" xr:uid="{00000000-0005-0000-0000-000018000000}"/>
    <cellStyle name="Tabellenkopf 2" xfId="25" xr:uid="{00000000-0005-0000-0000-000019000000}"/>
    <cellStyle name="Zahlenteil" xfId="18" xr:uid="{00000000-0005-0000-0000-00001A000000}"/>
    <cellStyle name="Zahlenteil 2" xfId="26" xr:uid="{00000000-0005-0000-0000-00001B000000}"/>
  </cellStyles>
  <dxfs count="0"/>
  <tableStyles count="0" defaultTableStyle="TableStyleMedium9" defaultPivotStyle="PivotStyleLight16"/>
  <colors>
    <mruColors>
      <color rgb="FFCD3962"/>
      <color rgb="FFB90C39"/>
      <color rgb="FF34557E"/>
      <color rgb="FF1E3F6D"/>
      <color rgb="FFB9504D"/>
      <color rgb="FF21396D"/>
      <color rgb="FF98ACBE"/>
      <color rgb="FFB8C7EA"/>
      <color rgb="FFA297D1"/>
      <color rgb="FF819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2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'Wohnstatus-UBZ-SBZ'!$A$90</c:f>
          <c:strCache>
            <c:ptCount val="1"/>
            <c:pt idx="0">
              <c:v>Deutsche und ausländische Einwohner mit Hauptwohnsitz am 31.12.2021</c:v>
            </c:pt>
          </c:strCache>
        </c:strRef>
      </c:tx>
      <c:layout>
        <c:manualLayout>
          <c:xMode val="edge"/>
          <c:yMode val="edge"/>
          <c:x val="0.15703210175651144"/>
          <c:y val="3.8314163374629381E-2"/>
        </c:manualLayout>
      </c:layout>
      <c:overlay val="0"/>
      <c:txPr>
        <a:bodyPr/>
        <a:lstStyle/>
        <a:p>
          <a:pPr>
            <a:defRPr sz="1200"/>
          </a:pPr>
          <a:endParaRPr lang="de-DE"/>
        </a:p>
      </c:txPr>
    </c:title>
    <c:autoTitleDeleted val="0"/>
    <c:plotArea>
      <c:layout>
        <c:manualLayout>
          <c:layoutTarget val="inner"/>
          <c:xMode val="edge"/>
          <c:yMode val="edge"/>
          <c:x val="8.6129113668483734E-2"/>
          <c:y val="0.11731544435785116"/>
          <c:w val="0.89677392489400354"/>
          <c:h val="0.57100924457822022"/>
        </c:manualLayout>
      </c:layout>
      <c:barChart>
        <c:barDir val="col"/>
        <c:grouping val="clustered"/>
        <c:varyColors val="0"/>
        <c:ser>
          <c:idx val="0"/>
          <c:order val="0"/>
          <c:tx>
            <c:strRef>
              <c:f>'Wohnstatus-UBZ-SBZ'!$F$6</c:f>
              <c:strCache>
                <c:ptCount val="1"/>
                <c:pt idx="0">
                  <c:v>Deutsche </c:v>
                </c:pt>
              </c:strCache>
            </c:strRef>
          </c:tx>
          <c:spPr>
            <a:solidFill>
              <a:srgbClr val="1E3F6D"/>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'Wohnstatus-UBZ-SBZ'!$F$73:$F$84</c:f>
              <c:numCache>
                <c:formatCode>#,##0</c:formatCode>
                <c:ptCount val="12"/>
                <c:pt idx="0">
                  <c:v>11235</c:v>
                </c:pt>
                <c:pt idx="1">
                  <c:v>11260</c:v>
                </c:pt>
                <c:pt idx="2">
                  <c:v>14585</c:v>
                </c:pt>
                <c:pt idx="3">
                  <c:v>14525</c:v>
                </c:pt>
                <c:pt idx="4">
                  <c:v>9650</c:v>
                </c:pt>
                <c:pt idx="5">
                  <c:v>6700</c:v>
                </c:pt>
                <c:pt idx="6">
                  <c:v>4155</c:v>
                </c:pt>
                <c:pt idx="7">
                  <c:v>4490</c:v>
                </c:pt>
                <c:pt idx="8">
                  <c:v>4395</c:v>
                </c:pt>
                <c:pt idx="9">
                  <c:v>8615</c:v>
                </c:pt>
                <c:pt idx="10">
                  <c:v>8570</c:v>
                </c:pt>
                <c:pt idx="11">
                  <c:v>11210</c:v>
                </c:pt>
              </c:numCache>
            </c:numRef>
          </c:val>
          <c:extLst>
            <c:ext xmlns:c16="http://schemas.microsoft.com/office/drawing/2014/chart" uri="{C3380CC4-5D6E-409C-BE32-E72D297353CC}">
              <c16:uniqueId val="{00000000-C14F-4DA6-8A78-2F8F219490B5}"/>
            </c:ext>
          </c:extLst>
        </c:ser>
        <c:ser>
          <c:idx val="1"/>
          <c:order val="1"/>
          <c:tx>
            <c:strRef>
              <c:f>'Wohnstatus-UBZ-SBZ'!$I$6</c:f>
              <c:strCache>
                <c:ptCount val="1"/>
                <c:pt idx="0">
                  <c:v>Ausländer</c:v>
                </c:pt>
              </c:strCache>
            </c:strRef>
          </c:tx>
          <c:spPr>
            <a:solidFill>
              <a:srgbClr val="C31B4C"/>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'Wohnstatus-UBZ-SBZ'!$I$73:$I$84</c:f>
              <c:numCache>
                <c:formatCode>#,##0</c:formatCode>
                <c:ptCount val="12"/>
                <c:pt idx="0">
                  <c:v>3425</c:v>
                </c:pt>
                <c:pt idx="1">
                  <c:v>6550</c:v>
                </c:pt>
                <c:pt idx="2">
                  <c:v>6390</c:v>
                </c:pt>
                <c:pt idx="3">
                  <c:v>4125</c:v>
                </c:pt>
                <c:pt idx="4">
                  <c:v>1185</c:v>
                </c:pt>
                <c:pt idx="5">
                  <c:v>505</c:v>
                </c:pt>
                <c:pt idx="6">
                  <c:v>525</c:v>
                </c:pt>
                <c:pt idx="7">
                  <c:v>1015</c:v>
                </c:pt>
                <c:pt idx="8">
                  <c:v>990</c:v>
                </c:pt>
                <c:pt idx="9">
                  <c:v>725</c:v>
                </c:pt>
                <c:pt idx="10">
                  <c:v>2060</c:v>
                </c:pt>
                <c:pt idx="11">
                  <c:v>2440</c:v>
                </c:pt>
              </c:numCache>
            </c:numRef>
          </c:val>
          <c:extLst>
            <c:ext xmlns:c16="http://schemas.microsoft.com/office/drawing/2014/chart" uri="{C3380CC4-5D6E-409C-BE32-E72D297353CC}">
              <c16:uniqueId val="{00000001-C14F-4DA6-8A78-2F8F219490B5}"/>
            </c:ext>
          </c:extLst>
        </c:ser>
        <c:dLbls>
          <c:showLegendKey val="0"/>
          <c:showVal val="0"/>
          <c:showCatName val="0"/>
          <c:showSerName val="0"/>
          <c:showPercent val="0"/>
          <c:showBubbleSize val="0"/>
        </c:dLbls>
        <c:gapWidth val="150"/>
        <c:axId val="230344960"/>
        <c:axId val="231276544"/>
      </c:barChart>
      <c:catAx>
        <c:axId val="230344960"/>
        <c:scaling>
          <c:orientation val="minMax"/>
        </c:scaling>
        <c:delete val="0"/>
        <c:axPos val="b"/>
        <c:numFmt formatCode="General" sourceLinked="0"/>
        <c:majorTickMark val="out"/>
        <c:minorTickMark val="none"/>
        <c:tickLblPos val="nextTo"/>
        <c:txPr>
          <a:bodyPr/>
          <a:lstStyle/>
          <a:p>
            <a:pPr>
              <a:defRPr sz="1100"/>
            </a:pPr>
            <a:endParaRPr lang="de-DE"/>
          </a:p>
        </c:txPr>
        <c:crossAx val="231276544"/>
        <c:crosses val="autoZero"/>
        <c:auto val="1"/>
        <c:lblAlgn val="ctr"/>
        <c:lblOffset val="100"/>
        <c:noMultiLvlLbl val="0"/>
      </c:catAx>
      <c:valAx>
        <c:axId val="231276544"/>
        <c:scaling>
          <c:orientation val="minMax"/>
        </c:scaling>
        <c:delete val="0"/>
        <c:axPos val="l"/>
        <c:numFmt formatCode="#,##0" sourceLinked="1"/>
        <c:majorTickMark val="out"/>
        <c:minorTickMark val="none"/>
        <c:tickLblPos val="nextTo"/>
        <c:txPr>
          <a:bodyPr/>
          <a:lstStyle/>
          <a:p>
            <a:pPr>
              <a:defRPr sz="1100"/>
            </a:pPr>
            <a:endParaRPr lang="de-DE"/>
          </a:p>
        </c:txPr>
        <c:crossAx val="230344960"/>
        <c:crosses val="autoZero"/>
        <c:crossBetween val="between"/>
      </c:valAx>
    </c:plotArea>
    <c:legend>
      <c:legendPos val="t"/>
      <c:layout>
        <c:manualLayout>
          <c:xMode val="edge"/>
          <c:yMode val="edge"/>
          <c:x val="0.47699028430269991"/>
          <c:y val="0.19978106185002836"/>
          <c:w val="0.40841438937780322"/>
          <c:h val="0.170134121165888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96" r="0.7086614173228396" t="0.78740157480314954" header="0.31496062992126383" footer="0.31496062992126383"/>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Bevölkerungsbewegung!$A$115</c:f>
          <c:strCache>
            <c:ptCount val="1"/>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1620</c:v>
                </c:pt>
                <c:pt idx="1">
                  <c:v>1705</c:v>
                </c:pt>
                <c:pt idx="2">
                  <c:v>1545</c:v>
                </c:pt>
                <c:pt idx="3">
                  <c:v>1910</c:v>
                </c:pt>
                <c:pt idx="4">
                  <c:v>520</c:v>
                </c:pt>
                <c:pt idx="5">
                  <c:v>215</c:v>
                </c:pt>
                <c:pt idx="6">
                  <c:v>215</c:v>
                </c:pt>
                <c:pt idx="7">
                  <c:v>390</c:v>
                </c:pt>
                <c:pt idx="8">
                  <c:v>435</c:v>
                </c:pt>
                <c:pt idx="9">
                  <c:v>380</c:v>
                </c:pt>
                <c:pt idx="10">
                  <c:v>790</c:v>
                </c:pt>
                <c:pt idx="11" formatCode="#,##0;\-#,##0">
                  <c:v>920</c:v>
                </c:pt>
              </c:numCache>
            </c:numRef>
          </c:val>
          <c:extLst>
            <c:ext xmlns:c16="http://schemas.microsoft.com/office/drawing/2014/chart" uri="{C3380CC4-5D6E-409C-BE32-E72D297353CC}">
              <c16:uniqueId val="{00000000-50F9-4DCB-8C7D-8508E08584DA}"/>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1355</c:v>
                </c:pt>
                <c:pt idx="1">
                  <c:v>1475</c:v>
                </c:pt>
                <c:pt idx="2">
                  <c:v>1280</c:v>
                </c:pt>
                <c:pt idx="3">
                  <c:v>1890</c:v>
                </c:pt>
                <c:pt idx="4">
                  <c:v>465</c:v>
                </c:pt>
                <c:pt idx="5">
                  <c:v>280</c:v>
                </c:pt>
                <c:pt idx="6">
                  <c:v>230</c:v>
                </c:pt>
                <c:pt idx="7">
                  <c:v>250</c:v>
                </c:pt>
                <c:pt idx="8">
                  <c:v>475</c:v>
                </c:pt>
                <c:pt idx="9">
                  <c:v>430</c:v>
                </c:pt>
                <c:pt idx="10">
                  <c:v>655</c:v>
                </c:pt>
                <c:pt idx="11" formatCode="#,##0;\-#,##0">
                  <c:v>930</c:v>
                </c:pt>
              </c:numCache>
            </c:numRef>
          </c:val>
          <c:extLst>
            <c:ext xmlns:c16="http://schemas.microsoft.com/office/drawing/2014/chart" uri="{C3380CC4-5D6E-409C-BE32-E72D297353CC}">
              <c16:uniqueId val="{00000001-50F9-4DCB-8C7D-8508E08584DA}"/>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majorGridlines/>
        <c:numFmt formatCode="#,##0" sourceLinked="1"/>
        <c:majorTickMark val="out"/>
        <c:minorTickMark val="none"/>
        <c:tickLblPos val="nextTo"/>
        <c:crossAx val="223617408"/>
        <c:crosses val="max"/>
        <c:crossBetween val="between"/>
      </c:valAx>
    </c:plotArea>
    <c:legend>
      <c:legendPos val="r"/>
      <c:layout>
        <c:manualLayout>
          <c:xMode val="edge"/>
          <c:yMode val="edge"/>
          <c:x val="0.81776011396011394"/>
          <c:y val="0.59853643455098926"/>
          <c:w val="0.12831363281998776"/>
          <c:h val="0.1164402587519026"/>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unter 18-</a:t>
            </a:r>
            <a:r>
              <a:rPr lang="de-DE" sz="1200" baseline="0"/>
              <a:t> </a:t>
            </a:r>
            <a:r>
              <a:rPr lang="de-DE" sz="1200"/>
              <a:t>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6666615800931859"/>
          <c:y val="0.11255526198760063"/>
          <c:w val="0.67398302185910974"/>
          <c:h val="0.76496921529668882"/>
        </c:manualLayout>
      </c:layout>
      <c:barChart>
        <c:barDir val="bar"/>
        <c:grouping val="clustered"/>
        <c:varyColors val="0"/>
        <c:ser>
          <c:idx val="0"/>
          <c:order val="0"/>
          <c:spPr>
            <a:solidFill>
              <a:srgbClr val="34557E"/>
            </a:solidFill>
          </c:spPr>
          <c:invertIfNegative val="0"/>
          <c:cat>
            <c:strRef>
              <c:f>'Unter 18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'Unter 18 (HWS)'!$I$32:$I$43</c:f>
              <c:numCache>
                <c:formatCode>#,##0.0</c:formatCode>
                <c:ptCount val="12"/>
                <c:pt idx="0">
                  <c:v>13.096862210095498</c:v>
                </c:pt>
                <c:pt idx="1">
                  <c:v>18.056725638865487</c:v>
                </c:pt>
                <c:pt idx="2">
                  <c:v>16.543504171632897</c:v>
                </c:pt>
                <c:pt idx="3">
                  <c:v>17.882037533512065</c:v>
                </c:pt>
                <c:pt idx="4">
                  <c:v>17.351176742039687</c:v>
                </c:pt>
                <c:pt idx="5">
                  <c:v>20</c:v>
                </c:pt>
                <c:pt idx="6">
                  <c:v>21.153846153846153</c:v>
                </c:pt>
                <c:pt idx="7">
                  <c:v>17.983651226158038</c:v>
                </c:pt>
                <c:pt idx="8">
                  <c:v>17.827298050139277</c:v>
                </c:pt>
                <c:pt idx="9">
                  <c:v>20.021413276231264</c:v>
                </c:pt>
                <c:pt idx="10">
                  <c:v>15.804327375352775</c:v>
                </c:pt>
                <c:pt idx="11">
                  <c:v>15.677655677655677</c:v>
                </c:pt>
              </c:numCache>
            </c:numRef>
          </c:val>
          <c:extLst>
            <c:ext xmlns:c16="http://schemas.microsoft.com/office/drawing/2014/chart" uri="{C3380CC4-5D6E-409C-BE32-E72D297353CC}">
              <c16:uniqueId val="{00000000-0710-4930-85A9-402C66350D52}"/>
            </c:ext>
          </c:extLst>
        </c:ser>
        <c:dLbls>
          <c:showLegendKey val="0"/>
          <c:showVal val="0"/>
          <c:showCatName val="0"/>
          <c:showSerName val="0"/>
          <c:showPercent val="0"/>
          <c:showBubbleSize val="0"/>
        </c:dLbls>
        <c:gapWidth val="99"/>
        <c:axId val="231977344"/>
        <c:axId val="231978880"/>
      </c:barChart>
      <c:catAx>
        <c:axId val="231977344"/>
        <c:scaling>
          <c:orientation val="maxMin"/>
        </c:scaling>
        <c:delete val="0"/>
        <c:axPos val="l"/>
        <c:numFmt formatCode="General" sourceLinked="1"/>
        <c:majorTickMark val="out"/>
        <c:minorTickMark val="none"/>
        <c:tickLblPos val="nextTo"/>
        <c:txPr>
          <a:bodyPr/>
          <a:lstStyle/>
          <a:p>
            <a:pPr>
              <a:defRPr sz="900" b="1"/>
            </a:pPr>
            <a:endParaRPr lang="de-DE"/>
          </a:p>
        </c:txPr>
        <c:crossAx val="231978880"/>
        <c:crosses val="autoZero"/>
        <c:auto val="1"/>
        <c:lblAlgn val="ctr"/>
        <c:lblOffset val="100"/>
        <c:tickLblSkip val="1"/>
        <c:noMultiLvlLbl val="0"/>
      </c:catAx>
      <c:valAx>
        <c:axId val="231978880"/>
        <c:scaling>
          <c:orientation val="minMax"/>
        </c:scaling>
        <c:delete val="0"/>
        <c:axPos val="b"/>
        <c:majorGridlines/>
        <c:title>
          <c:tx>
            <c:rich>
              <a:bodyPr/>
              <a:lstStyle/>
              <a:p>
                <a:pPr>
                  <a:defRPr sz="900" b="1"/>
                </a:pPr>
                <a:r>
                  <a:rPr lang="de-DE" sz="900" b="1"/>
                  <a:t>%</a:t>
                </a:r>
              </a:p>
            </c:rich>
          </c:tx>
          <c:layout>
            <c:manualLayout>
              <c:xMode val="edge"/>
              <c:yMode val="edge"/>
              <c:x val="0.94863841053534148"/>
              <c:y val="0.90158047104577055"/>
            </c:manualLayout>
          </c:layout>
          <c:overlay val="0"/>
        </c:title>
        <c:numFmt formatCode="#,##0" sourceLinked="0"/>
        <c:majorTickMark val="cross"/>
        <c:minorTickMark val="none"/>
        <c:tickLblPos val="nextTo"/>
        <c:txPr>
          <a:bodyPr/>
          <a:lstStyle/>
          <a:p>
            <a:pPr>
              <a:defRPr sz="900" b="1"/>
            </a:pPr>
            <a:endParaRPr lang="de-DE"/>
          </a:p>
        </c:txPr>
        <c:crossAx val="23197734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ab 65-Jährigen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5629487286311431"/>
          <c:y val="0.1257398998438079"/>
          <c:w val="0.70180706578344376"/>
          <c:h val="0.74200827472901765"/>
        </c:manualLayout>
      </c:layout>
      <c:barChart>
        <c:barDir val="bar"/>
        <c:grouping val="clustered"/>
        <c:varyColors val="0"/>
        <c:ser>
          <c:idx val="0"/>
          <c:order val="0"/>
          <c:tx>
            <c:strRef>
              <c:f>'Über 65 (HWS)'!$D$5</c:f>
              <c:strCache>
                <c:ptCount val="1"/>
              </c:strCache>
            </c:strRef>
          </c:tx>
          <c:spPr>
            <a:solidFill>
              <a:srgbClr val="34557E"/>
            </a:solidFill>
          </c:spPr>
          <c:invertIfNegative val="0"/>
          <c:cat>
            <c:strRef>
              <c:f>'Über 65 (HWS)'!$G$32:$G$43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 65 (HWS)'!$I$32:$I$43</c:f>
              <c:numCache>
                <c:formatCode>#,##0.0</c:formatCode>
                <c:ptCount val="12"/>
                <c:pt idx="0">
                  <c:v>16.814461118690314</c:v>
                </c:pt>
                <c:pt idx="1">
                  <c:v>19.404661611906768</c:v>
                </c:pt>
                <c:pt idx="2">
                  <c:v>18.212157330154945</c:v>
                </c:pt>
                <c:pt idx="3">
                  <c:v>18.391420911528151</c:v>
                </c:pt>
                <c:pt idx="4">
                  <c:v>20.766035994462388</c:v>
                </c:pt>
                <c:pt idx="5">
                  <c:v>17.430555555555554</c:v>
                </c:pt>
                <c:pt idx="6">
                  <c:v>16.55982905982906</c:v>
                </c:pt>
                <c:pt idx="7">
                  <c:v>18.619436875567665</c:v>
                </c:pt>
                <c:pt idx="8">
                  <c:v>18.570102135561743</c:v>
                </c:pt>
                <c:pt idx="9">
                  <c:v>16.916488222698074</c:v>
                </c:pt>
                <c:pt idx="10">
                  <c:v>19.04985888993415</c:v>
                </c:pt>
                <c:pt idx="11">
                  <c:v>18.901098901098901</c:v>
                </c:pt>
              </c:numCache>
            </c:numRef>
          </c:val>
          <c:extLst>
            <c:ext xmlns:c16="http://schemas.microsoft.com/office/drawing/2014/chart" uri="{C3380CC4-5D6E-409C-BE32-E72D297353CC}">
              <c16:uniqueId val="{00000000-63AA-43B1-B1A9-096EE9395417}"/>
            </c:ext>
          </c:extLst>
        </c:ser>
        <c:dLbls>
          <c:showLegendKey val="0"/>
          <c:showVal val="0"/>
          <c:showCatName val="0"/>
          <c:showSerName val="0"/>
          <c:showPercent val="0"/>
          <c:showBubbleSize val="0"/>
        </c:dLbls>
        <c:gapWidth val="99"/>
        <c:axId val="232009088"/>
        <c:axId val="232035456"/>
      </c:barChart>
      <c:catAx>
        <c:axId val="232009088"/>
        <c:scaling>
          <c:orientation val="maxMin"/>
        </c:scaling>
        <c:delete val="0"/>
        <c:axPos val="l"/>
        <c:numFmt formatCode="General" sourceLinked="1"/>
        <c:majorTickMark val="out"/>
        <c:minorTickMark val="none"/>
        <c:tickLblPos val="nextTo"/>
        <c:txPr>
          <a:bodyPr/>
          <a:lstStyle/>
          <a:p>
            <a:pPr>
              <a:defRPr sz="900" b="1"/>
            </a:pPr>
            <a:endParaRPr lang="de-DE"/>
          </a:p>
        </c:txPr>
        <c:crossAx val="232035456"/>
        <c:crosses val="autoZero"/>
        <c:auto val="1"/>
        <c:lblAlgn val="ctr"/>
        <c:lblOffset val="100"/>
        <c:tickLblSkip val="1"/>
        <c:noMultiLvlLbl val="0"/>
      </c:catAx>
      <c:valAx>
        <c:axId val="232035456"/>
        <c:scaling>
          <c:orientation val="minMax"/>
        </c:scaling>
        <c:delete val="0"/>
        <c:axPos val="b"/>
        <c:majorGridlines/>
        <c:title>
          <c:tx>
            <c:rich>
              <a:bodyPr/>
              <a:lstStyle/>
              <a:p>
                <a:pPr>
                  <a:defRPr sz="900" b="1"/>
                </a:pPr>
                <a:r>
                  <a:rPr lang="de-DE" sz="900" b="1"/>
                  <a:t>%</a:t>
                </a:r>
              </a:p>
            </c:rich>
          </c:tx>
          <c:layout>
            <c:manualLayout>
              <c:xMode val="edge"/>
              <c:yMode val="edge"/>
              <c:x val="0.96458706550570072"/>
              <c:y val="0.89140445282177561"/>
            </c:manualLayout>
          </c:layout>
          <c:overlay val="0"/>
        </c:title>
        <c:numFmt formatCode="#,##0" sourceLinked="0"/>
        <c:majorTickMark val="cross"/>
        <c:minorTickMark val="none"/>
        <c:tickLblPos val="nextTo"/>
        <c:txPr>
          <a:bodyPr/>
          <a:lstStyle/>
          <a:p>
            <a:pPr>
              <a:defRPr sz="900" b="1"/>
            </a:pPr>
            <a:endParaRPr lang="de-DE"/>
          </a:p>
        </c:txPr>
        <c:crossAx val="23200908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oddHeader>&amp;N</c:oddHeader>
      <c:oddFooter>Seite &amp;S</c:oddFooter>
    </c:headerFooter>
    <c:pageMargins b="0.78740157499999996" l="0.70000000000000062" r="0.70000000000000062" t="0.78740157499999996" header="0.30000000000000032" footer="0.30000000000000032"/>
    <c:pageSetup paperSize="9" orientation="portrait" useFirstPageNumber="1"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a:t>Alterspyramide der Stadt Ingolstadt am 31.12.2021
(Nur Hauptwohnsitz)</a:t>
            </a:r>
          </a:p>
        </c:rich>
      </c:tx>
      <c:layout>
        <c:manualLayout>
          <c:xMode val="edge"/>
          <c:yMode val="edge"/>
          <c:x val="0.21985862139572979"/>
          <c:y val="9.9091659785301468E-3"/>
        </c:manualLayout>
      </c:layout>
      <c:overlay val="0"/>
      <c:spPr>
        <a:solidFill>
          <a:srgbClr val="FFFFFF"/>
        </a:solidFill>
        <a:ln w="3175">
          <a:noFill/>
          <a:prstDash val="solid"/>
        </a:ln>
      </c:spPr>
    </c:title>
    <c:autoTitleDeleted val="0"/>
    <c:plotArea>
      <c:layout>
        <c:manualLayout>
          <c:layoutTarget val="inner"/>
          <c:xMode val="edge"/>
          <c:yMode val="edge"/>
          <c:x val="3.1037540831055612E-2"/>
          <c:y val="5.6782985991173533E-2"/>
          <c:w val="0.93556015933609749"/>
          <c:h val="0.86310138706583572"/>
        </c:manualLayout>
      </c:layout>
      <c:barChart>
        <c:barDir val="bar"/>
        <c:grouping val="clustered"/>
        <c:varyColors val="0"/>
        <c:ser>
          <c:idx val="1"/>
          <c:order val="0"/>
          <c:tx>
            <c:strRef>
              <c:f>'Altersgliederung (HWS)'!$B$5</c:f>
              <c:strCache>
                <c:ptCount val="1"/>
                <c:pt idx="0">
                  <c:v>männlich</c:v>
                </c:pt>
              </c:strCache>
            </c:strRef>
          </c:tx>
          <c:spPr>
            <a:solidFill>
              <a:srgbClr val="687D9E"/>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(HWS)'!$B$8:$B$60,'Altersgliederung (HWS)'!$E$8:$E$61)</c:f>
              <c:numCache>
                <c:formatCode>#,##0;#,##0;0</c:formatCode>
                <c:ptCount val="107"/>
                <c:pt idx="0">
                  <c:v>-815</c:v>
                </c:pt>
                <c:pt idx="1">
                  <c:v>-785</c:v>
                </c:pt>
                <c:pt idx="2">
                  <c:v>-755</c:v>
                </c:pt>
                <c:pt idx="3">
                  <c:v>-770</c:v>
                </c:pt>
                <c:pt idx="4">
                  <c:v>-735</c:v>
                </c:pt>
                <c:pt idx="5">
                  <c:v>-710</c:v>
                </c:pt>
                <c:pt idx="6">
                  <c:v>-665</c:v>
                </c:pt>
                <c:pt idx="7">
                  <c:v>-705</c:v>
                </c:pt>
                <c:pt idx="8">
                  <c:v>-690</c:v>
                </c:pt>
                <c:pt idx="9">
                  <c:v>-660</c:v>
                </c:pt>
                <c:pt idx="10">
                  <c:v>-625</c:v>
                </c:pt>
                <c:pt idx="11">
                  <c:v>-665</c:v>
                </c:pt>
                <c:pt idx="12">
                  <c:v>-565</c:v>
                </c:pt>
                <c:pt idx="13">
                  <c:v>-625</c:v>
                </c:pt>
                <c:pt idx="14">
                  <c:v>-645</c:v>
                </c:pt>
                <c:pt idx="15">
                  <c:v>-660</c:v>
                </c:pt>
                <c:pt idx="16">
                  <c:v>-630</c:v>
                </c:pt>
                <c:pt idx="17">
                  <c:v>-590</c:v>
                </c:pt>
                <c:pt idx="18">
                  <c:v>-685</c:v>
                </c:pt>
                <c:pt idx="19">
                  <c:v>-735</c:v>
                </c:pt>
                <c:pt idx="20">
                  <c:v>-765</c:v>
                </c:pt>
                <c:pt idx="21">
                  <c:v>-870</c:v>
                </c:pt>
                <c:pt idx="22">
                  <c:v>-930</c:v>
                </c:pt>
                <c:pt idx="23">
                  <c:v>-1020</c:v>
                </c:pt>
                <c:pt idx="24">
                  <c:v>-1035</c:v>
                </c:pt>
                <c:pt idx="25">
                  <c:v>-1020</c:v>
                </c:pt>
                <c:pt idx="26">
                  <c:v>-1080</c:v>
                </c:pt>
                <c:pt idx="27">
                  <c:v>-1060</c:v>
                </c:pt>
                <c:pt idx="28">
                  <c:v>-1155</c:v>
                </c:pt>
                <c:pt idx="29">
                  <c:v>-1110</c:v>
                </c:pt>
                <c:pt idx="30">
                  <c:v>-1205</c:v>
                </c:pt>
                <c:pt idx="31">
                  <c:v>-1250</c:v>
                </c:pt>
                <c:pt idx="32">
                  <c:v>-1235</c:v>
                </c:pt>
                <c:pt idx="33">
                  <c:v>-1275</c:v>
                </c:pt>
                <c:pt idx="34">
                  <c:v>-1235</c:v>
                </c:pt>
                <c:pt idx="35">
                  <c:v>-1230</c:v>
                </c:pt>
                <c:pt idx="36">
                  <c:v>-1190</c:v>
                </c:pt>
                <c:pt idx="37">
                  <c:v>-1120</c:v>
                </c:pt>
                <c:pt idx="38">
                  <c:v>-1115</c:v>
                </c:pt>
                <c:pt idx="39">
                  <c:v>-1075</c:v>
                </c:pt>
                <c:pt idx="40">
                  <c:v>-1030</c:v>
                </c:pt>
                <c:pt idx="41">
                  <c:v>-1040</c:v>
                </c:pt>
                <c:pt idx="42">
                  <c:v>-1020</c:v>
                </c:pt>
                <c:pt idx="43">
                  <c:v>-985</c:v>
                </c:pt>
                <c:pt idx="44">
                  <c:v>-1000</c:v>
                </c:pt>
                <c:pt idx="45">
                  <c:v>-990</c:v>
                </c:pt>
                <c:pt idx="46">
                  <c:v>-870</c:v>
                </c:pt>
                <c:pt idx="47">
                  <c:v>-955</c:v>
                </c:pt>
                <c:pt idx="48">
                  <c:v>-845</c:v>
                </c:pt>
                <c:pt idx="49">
                  <c:v>-910</c:v>
                </c:pt>
                <c:pt idx="50">
                  <c:v>-985</c:v>
                </c:pt>
                <c:pt idx="51">
                  <c:v>-1020</c:v>
                </c:pt>
                <c:pt idx="52">
                  <c:v>-1065</c:v>
                </c:pt>
                <c:pt idx="53">
                  <c:v>-1085</c:v>
                </c:pt>
                <c:pt idx="54">
                  <c:v>-1020</c:v>
                </c:pt>
                <c:pt idx="55">
                  <c:v>-1045</c:v>
                </c:pt>
                <c:pt idx="56">
                  <c:v>-995</c:v>
                </c:pt>
                <c:pt idx="57">
                  <c:v>-1050</c:v>
                </c:pt>
                <c:pt idx="58">
                  <c:v>-965</c:v>
                </c:pt>
                <c:pt idx="59">
                  <c:v>-910</c:v>
                </c:pt>
                <c:pt idx="60">
                  <c:v>-1010</c:v>
                </c:pt>
                <c:pt idx="61">
                  <c:v>-845</c:v>
                </c:pt>
                <c:pt idx="62">
                  <c:v>-840</c:v>
                </c:pt>
                <c:pt idx="63">
                  <c:v>-765</c:v>
                </c:pt>
                <c:pt idx="64">
                  <c:v>-785</c:v>
                </c:pt>
                <c:pt idx="65">
                  <c:v>-720</c:v>
                </c:pt>
                <c:pt idx="66">
                  <c:v>-675</c:v>
                </c:pt>
                <c:pt idx="67">
                  <c:v>-625</c:v>
                </c:pt>
                <c:pt idx="68">
                  <c:v>-565</c:v>
                </c:pt>
                <c:pt idx="69">
                  <c:v>-610</c:v>
                </c:pt>
                <c:pt idx="70">
                  <c:v>-570</c:v>
                </c:pt>
                <c:pt idx="71">
                  <c:v>-535</c:v>
                </c:pt>
                <c:pt idx="72">
                  <c:v>-490</c:v>
                </c:pt>
                <c:pt idx="73">
                  <c:v>-480</c:v>
                </c:pt>
                <c:pt idx="74">
                  <c:v>-485</c:v>
                </c:pt>
                <c:pt idx="75">
                  <c:v>-435</c:v>
                </c:pt>
                <c:pt idx="76">
                  <c:v>-360</c:v>
                </c:pt>
                <c:pt idx="77">
                  <c:v>-435</c:v>
                </c:pt>
                <c:pt idx="78">
                  <c:v>-395</c:v>
                </c:pt>
                <c:pt idx="79">
                  <c:v>-440</c:v>
                </c:pt>
                <c:pt idx="80">
                  <c:v>-460</c:v>
                </c:pt>
                <c:pt idx="81">
                  <c:v>-460</c:v>
                </c:pt>
                <c:pt idx="82">
                  <c:v>-480</c:v>
                </c:pt>
                <c:pt idx="83">
                  <c:v>-385</c:v>
                </c:pt>
                <c:pt idx="84">
                  <c:v>-315</c:v>
                </c:pt>
                <c:pt idx="85">
                  <c:v>-245</c:v>
                </c:pt>
                <c:pt idx="86">
                  <c:v>-250</c:v>
                </c:pt>
                <c:pt idx="87">
                  <c:v>-190</c:v>
                </c:pt>
                <c:pt idx="88">
                  <c:v>-135</c:v>
                </c:pt>
                <c:pt idx="89">
                  <c:v>-105</c:v>
                </c:pt>
                <c:pt idx="90">
                  <c:v>-80</c:v>
                </c:pt>
                <c:pt idx="91">
                  <c:v>-90</c:v>
                </c:pt>
                <c:pt idx="92">
                  <c:v>-60</c:v>
                </c:pt>
                <c:pt idx="93">
                  <c:v>-30</c:v>
                </c:pt>
                <c:pt idx="94">
                  <c:v>-35</c:v>
                </c:pt>
                <c:pt idx="95">
                  <c:v>-25</c:v>
                </c:pt>
                <c:pt idx="96">
                  <c:v>-15</c:v>
                </c:pt>
                <c:pt idx="97">
                  <c:v>-5</c:v>
                </c:pt>
                <c:pt idx="98">
                  <c:v>-5</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9983-46CE-9BB2-78CB9735F16F}"/>
            </c:ext>
          </c:extLst>
        </c:ser>
        <c:ser>
          <c:idx val="2"/>
          <c:order val="1"/>
          <c:tx>
            <c:strRef>
              <c:f>'Altersgliederung (HWS)'!$C$5</c:f>
              <c:strCache>
                <c:ptCount val="1"/>
                <c:pt idx="0">
                  <c:v>weiblich</c:v>
                </c:pt>
              </c:strCache>
            </c:strRef>
          </c:tx>
          <c:spPr>
            <a:solidFill>
              <a:srgbClr val="DD88A0"/>
            </a:solidFill>
            <a:ln w="12700">
              <a:solidFill>
                <a:srgbClr val="000000"/>
              </a:solidFill>
              <a:prstDash val="solid"/>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(HWS)'!$C$8:$C$60,'Altersgliederung (HWS)'!$F$8:$F$61)</c:f>
              <c:numCache>
                <c:formatCode>General</c:formatCode>
                <c:ptCount val="107"/>
                <c:pt idx="0" formatCode="#,##0;#,##0;0">
                  <c:v>705</c:v>
                </c:pt>
                <c:pt idx="1">
                  <c:v>745</c:v>
                </c:pt>
                <c:pt idx="2">
                  <c:v>735</c:v>
                </c:pt>
                <c:pt idx="3">
                  <c:v>735</c:v>
                </c:pt>
                <c:pt idx="4">
                  <c:v>685</c:v>
                </c:pt>
                <c:pt idx="5">
                  <c:v>705</c:v>
                </c:pt>
                <c:pt idx="6">
                  <c:v>660</c:v>
                </c:pt>
                <c:pt idx="7">
                  <c:v>660</c:v>
                </c:pt>
                <c:pt idx="8">
                  <c:v>640</c:v>
                </c:pt>
                <c:pt idx="9">
                  <c:v>600</c:v>
                </c:pt>
                <c:pt idx="10">
                  <c:v>590</c:v>
                </c:pt>
                <c:pt idx="11">
                  <c:v>610</c:v>
                </c:pt>
                <c:pt idx="12">
                  <c:v>585</c:v>
                </c:pt>
                <c:pt idx="13">
                  <c:v>580</c:v>
                </c:pt>
                <c:pt idx="14">
                  <c:v>610</c:v>
                </c:pt>
                <c:pt idx="15">
                  <c:v>595</c:v>
                </c:pt>
                <c:pt idx="16">
                  <c:v>530</c:v>
                </c:pt>
                <c:pt idx="17">
                  <c:v>640</c:v>
                </c:pt>
                <c:pt idx="18">
                  <c:v>605</c:v>
                </c:pt>
                <c:pt idx="19">
                  <c:v>640</c:v>
                </c:pt>
                <c:pt idx="20">
                  <c:v>585</c:v>
                </c:pt>
                <c:pt idx="21">
                  <c:v>670</c:v>
                </c:pt>
                <c:pt idx="22">
                  <c:v>705</c:v>
                </c:pt>
                <c:pt idx="23">
                  <c:v>740</c:v>
                </c:pt>
                <c:pt idx="24">
                  <c:v>825</c:v>
                </c:pt>
                <c:pt idx="25">
                  <c:v>900</c:v>
                </c:pt>
                <c:pt idx="26">
                  <c:v>870</c:v>
                </c:pt>
                <c:pt idx="27">
                  <c:v>955</c:v>
                </c:pt>
                <c:pt idx="28">
                  <c:v>965</c:v>
                </c:pt>
                <c:pt idx="29">
                  <c:v>990</c:v>
                </c:pt>
                <c:pt idx="30">
                  <c:v>1085</c:v>
                </c:pt>
                <c:pt idx="31">
                  <c:v>1090</c:v>
                </c:pt>
                <c:pt idx="32">
                  <c:v>1100</c:v>
                </c:pt>
                <c:pt idx="33">
                  <c:v>1105</c:v>
                </c:pt>
                <c:pt idx="34">
                  <c:v>1060</c:v>
                </c:pt>
                <c:pt idx="35">
                  <c:v>1035</c:v>
                </c:pt>
                <c:pt idx="36">
                  <c:v>980</c:v>
                </c:pt>
                <c:pt idx="37">
                  <c:v>975</c:v>
                </c:pt>
                <c:pt idx="38">
                  <c:v>970</c:v>
                </c:pt>
                <c:pt idx="39">
                  <c:v>975</c:v>
                </c:pt>
                <c:pt idx="40">
                  <c:v>1005</c:v>
                </c:pt>
                <c:pt idx="41">
                  <c:v>965</c:v>
                </c:pt>
                <c:pt idx="42">
                  <c:v>950</c:v>
                </c:pt>
                <c:pt idx="43">
                  <c:v>850</c:v>
                </c:pt>
                <c:pt idx="44">
                  <c:v>865</c:v>
                </c:pt>
                <c:pt idx="45">
                  <c:v>845</c:v>
                </c:pt>
                <c:pt idx="46">
                  <c:v>875</c:v>
                </c:pt>
                <c:pt idx="47">
                  <c:v>860</c:v>
                </c:pt>
                <c:pt idx="48">
                  <c:v>855</c:v>
                </c:pt>
                <c:pt idx="49">
                  <c:v>830</c:v>
                </c:pt>
                <c:pt idx="50">
                  <c:v>895</c:v>
                </c:pt>
                <c:pt idx="51">
                  <c:v>895</c:v>
                </c:pt>
                <c:pt idx="52">
                  <c:v>910</c:v>
                </c:pt>
                <c:pt idx="53" formatCode="#,##0;#,##0;0">
                  <c:v>960</c:v>
                </c:pt>
                <c:pt idx="54" formatCode="#,##0;#,##0;0">
                  <c:v>990</c:v>
                </c:pt>
                <c:pt idx="55" formatCode="#,##0;#,##0;0">
                  <c:v>950</c:v>
                </c:pt>
                <c:pt idx="56" formatCode="#,##0;#,##0;0">
                  <c:v>995</c:v>
                </c:pt>
                <c:pt idx="57" formatCode="#,##0;#,##0;0">
                  <c:v>915</c:v>
                </c:pt>
                <c:pt idx="58" formatCode="#,##0;#,##0;0">
                  <c:v>945</c:v>
                </c:pt>
                <c:pt idx="59" formatCode="#,##0;#,##0;0">
                  <c:v>885</c:v>
                </c:pt>
                <c:pt idx="60" formatCode="#,##0;#,##0;0">
                  <c:v>870</c:v>
                </c:pt>
                <c:pt idx="61" formatCode="#,##0;#,##0;0">
                  <c:v>885</c:v>
                </c:pt>
                <c:pt idx="62" formatCode="#,##0;#,##0;0">
                  <c:v>860</c:v>
                </c:pt>
                <c:pt idx="63" formatCode="#,##0;#,##0;0">
                  <c:v>855</c:v>
                </c:pt>
                <c:pt idx="64" formatCode="#,##0;#,##0;0">
                  <c:v>795</c:v>
                </c:pt>
                <c:pt idx="65" formatCode="#,##0;#,##0;0">
                  <c:v>780</c:v>
                </c:pt>
                <c:pt idx="66" formatCode="#,##0;#,##0;0">
                  <c:v>740</c:v>
                </c:pt>
                <c:pt idx="67" formatCode="#,##0;#,##0;0">
                  <c:v>740</c:v>
                </c:pt>
                <c:pt idx="68" formatCode="#,##0;#,##0;0">
                  <c:v>680</c:v>
                </c:pt>
                <c:pt idx="69" formatCode="#,##0;#,##0;0">
                  <c:v>700</c:v>
                </c:pt>
                <c:pt idx="70" formatCode="#,##0;#,##0;0">
                  <c:v>635</c:v>
                </c:pt>
                <c:pt idx="71" formatCode="#,##0;#,##0;0">
                  <c:v>685</c:v>
                </c:pt>
                <c:pt idx="72" formatCode="#,##0;#,##0;0">
                  <c:v>640</c:v>
                </c:pt>
                <c:pt idx="73" formatCode="#,##0;#,##0;0">
                  <c:v>575</c:v>
                </c:pt>
                <c:pt idx="74" formatCode="#,##0;#,##0;0">
                  <c:v>575</c:v>
                </c:pt>
                <c:pt idx="75" formatCode="#,##0;#,##0;0">
                  <c:v>480</c:v>
                </c:pt>
                <c:pt idx="76" formatCode="#,##0;#,##0;0">
                  <c:v>450</c:v>
                </c:pt>
                <c:pt idx="77" formatCode="#,##0;#,##0;0">
                  <c:v>520</c:v>
                </c:pt>
                <c:pt idx="78" formatCode="#,##0;#,##0;0">
                  <c:v>545</c:v>
                </c:pt>
                <c:pt idx="79" formatCode="#,##0;#,##0;0">
                  <c:v>535</c:v>
                </c:pt>
                <c:pt idx="80" formatCode="#,##0;#,##0;0">
                  <c:v>625</c:v>
                </c:pt>
                <c:pt idx="81" formatCode="#,##0;#,##0;0">
                  <c:v>605</c:v>
                </c:pt>
                <c:pt idx="82" formatCode="#,##0;#,##0;0">
                  <c:v>570</c:v>
                </c:pt>
                <c:pt idx="83" formatCode="#,##0;#,##0;0">
                  <c:v>540</c:v>
                </c:pt>
                <c:pt idx="84" formatCode="#,##0;#,##0;0">
                  <c:v>505</c:v>
                </c:pt>
                <c:pt idx="85" formatCode="#,##0;#,##0;0">
                  <c:v>410</c:v>
                </c:pt>
                <c:pt idx="86" formatCode="#,##0;#,##0;0">
                  <c:v>345</c:v>
                </c:pt>
                <c:pt idx="87" formatCode="#,##0;#,##0;0">
                  <c:v>320</c:v>
                </c:pt>
                <c:pt idx="88" formatCode="#,##0;#,##0;0">
                  <c:v>235</c:v>
                </c:pt>
                <c:pt idx="89" formatCode="#,##0;#,##0;0">
                  <c:v>215</c:v>
                </c:pt>
                <c:pt idx="90" formatCode="#,##0;#,##0;0">
                  <c:v>165</c:v>
                </c:pt>
                <c:pt idx="91" formatCode="#,##0;#,##0;0">
                  <c:v>150</c:v>
                </c:pt>
                <c:pt idx="92" formatCode="#,##0;#,##0;0">
                  <c:v>145</c:v>
                </c:pt>
                <c:pt idx="93" formatCode="#,##0;#,##0;0">
                  <c:v>90</c:v>
                </c:pt>
                <c:pt idx="94" formatCode="#,##0;#,##0;0">
                  <c:v>80</c:v>
                </c:pt>
                <c:pt idx="95" formatCode="#,##0;#,##0;0">
                  <c:v>70</c:v>
                </c:pt>
                <c:pt idx="96" formatCode="#,##0;#,##0;0">
                  <c:v>30</c:v>
                </c:pt>
                <c:pt idx="97" formatCode="#,##0;#,##0;0">
                  <c:v>30</c:v>
                </c:pt>
                <c:pt idx="98" formatCode="#,##0;#,##0;0">
                  <c:v>20</c:v>
                </c:pt>
                <c:pt idx="99" formatCode="#,##0;#,##0;0">
                  <c:v>10</c:v>
                </c:pt>
                <c:pt idx="100" formatCode="#,##0;#,##0;0">
                  <c:v>5</c:v>
                </c:pt>
                <c:pt idx="101" formatCode="#,##0;#,##0;0">
                  <c:v>5</c:v>
                </c:pt>
                <c:pt idx="102" formatCode="#,##0;#,##0;0">
                  <c:v>0</c:v>
                </c:pt>
                <c:pt idx="103" formatCode="#,##0;#,##0;0">
                  <c:v>0</c:v>
                </c:pt>
                <c:pt idx="104" formatCode="#,##0;#,##0;0">
                  <c:v>0</c:v>
                </c:pt>
                <c:pt idx="105" formatCode="#,##0;#,##0;0">
                  <c:v>0</c:v>
                </c:pt>
              </c:numCache>
            </c:numRef>
          </c:val>
          <c:extLst>
            <c:ext xmlns:c16="http://schemas.microsoft.com/office/drawing/2014/chart" uri="{C3380CC4-5D6E-409C-BE32-E72D297353CC}">
              <c16:uniqueId val="{00000001-9983-46CE-9BB2-78CB9735F16F}"/>
            </c:ext>
          </c:extLst>
        </c:ser>
        <c:dLbls>
          <c:showLegendKey val="0"/>
          <c:showVal val="0"/>
          <c:showCatName val="0"/>
          <c:showSerName val="0"/>
          <c:showPercent val="0"/>
          <c:showBubbleSize val="0"/>
        </c:dLbls>
        <c:gapWidth val="0"/>
        <c:overlap val="100"/>
        <c:axId val="232259968"/>
        <c:axId val="232261504"/>
      </c:barChart>
      <c:catAx>
        <c:axId val="232259968"/>
        <c:scaling>
          <c:orientation val="minMax"/>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de-DE"/>
          </a:p>
        </c:txPr>
        <c:crossAx val="232261504"/>
        <c:crosses val="autoZero"/>
        <c:auto val="0"/>
        <c:lblAlgn val="ctr"/>
        <c:lblOffset val="100"/>
        <c:tickLblSkip val="10"/>
        <c:tickMarkSkip val="10"/>
        <c:noMultiLvlLbl val="0"/>
      </c:catAx>
      <c:valAx>
        <c:axId val="232261504"/>
        <c:scaling>
          <c:orientation val="minMax"/>
          <c:max val="1400"/>
          <c:min val="-1400"/>
        </c:scaling>
        <c:delete val="0"/>
        <c:axPos val="b"/>
        <c:majorGridlines>
          <c:spPr>
            <a:ln w="3175">
              <a:solidFill>
                <a:srgbClr val="000000"/>
              </a:solidFill>
              <a:prstDash val="solid"/>
            </a:ln>
          </c:spPr>
        </c:majorGridlines>
        <c:numFmt formatCode="#\ ##0;#\ ##0" sourceLinked="0"/>
        <c:majorTickMark val="cross"/>
        <c:minorTickMark val="none"/>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de-DE"/>
          </a:p>
        </c:txPr>
        <c:crossAx val="232259968"/>
        <c:crosses val="autoZero"/>
        <c:crossBetween val="between"/>
        <c:majorUnit val="100"/>
      </c:valAx>
      <c:spPr>
        <a:noFill/>
        <a:ln w="12700">
          <a:solidFill>
            <a:srgbClr val="808080"/>
          </a:solidFill>
          <a:prstDash val="solid"/>
        </a:ln>
      </c:spPr>
    </c:plotArea>
    <c:legend>
      <c:legendPos val="r"/>
      <c:layout>
        <c:manualLayout>
          <c:xMode val="edge"/>
          <c:yMode val="edge"/>
          <c:x val="0.73251401198877275"/>
          <c:y val="0.11415017272549918"/>
          <c:w val="0.19842360598521003"/>
          <c:h val="7.7502715041076295E-2"/>
        </c:manualLayout>
      </c:layout>
      <c:overlay val="0"/>
      <c:spPr>
        <a:solidFill>
          <a:srgbClr val="FFFFFF"/>
        </a:solidFill>
        <a:ln w="3175">
          <a:solidFill>
            <a:srgbClr val="000000"/>
          </a:solidFill>
          <a:prstDash val="solid"/>
        </a:ln>
      </c:spPr>
      <c:txPr>
        <a:bodyPr/>
        <a:lstStyle/>
        <a:p>
          <a:pPr>
            <a:defRPr sz="114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899999956" l="0.78740157499999996" r="0.78740157499999996" t="0.98425196899999956" header="0.51181102300000003" footer="0.51181102300000003"/>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Religionszugehörigkeit der Bevölkerung nach Stadtbezirken</a:t>
            </a:r>
          </a:p>
        </c:rich>
      </c:tx>
      <c:layout>
        <c:manualLayout>
          <c:xMode val="edge"/>
          <c:yMode val="edge"/>
          <c:x val="0.16086077383363467"/>
          <c:y val="3.40136952154724E-2"/>
        </c:manualLayout>
      </c:layout>
      <c:overlay val="0"/>
    </c:title>
    <c:autoTitleDeleted val="0"/>
    <c:plotArea>
      <c:layout>
        <c:manualLayout>
          <c:layoutTarget val="inner"/>
          <c:xMode val="edge"/>
          <c:yMode val="edge"/>
          <c:x val="0.23827888044734774"/>
          <c:y val="0.12368583797155278"/>
          <c:w val="0.71141351656389784"/>
          <c:h val="0.72166234109004457"/>
        </c:manualLayout>
      </c:layout>
      <c:barChart>
        <c:barDir val="bar"/>
        <c:grouping val="stacked"/>
        <c:varyColors val="0"/>
        <c:ser>
          <c:idx val="0"/>
          <c:order val="0"/>
          <c:tx>
            <c:strRef>
              <c:f>'UBZ-Rel (HWS)'!$D$6</c:f>
              <c:strCache>
                <c:ptCount val="1"/>
                <c:pt idx="0">
                  <c:v>evangelisch</c:v>
                </c:pt>
              </c:strCache>
            </c:strRef>
          </c:tx>
          <c:spPr>
            <a:solidFill>
              <a:srgbClr val="1E3F6D"/>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(HWS)'!$E$72:$E$83</c:f>
              <c:numCache>
                <c:formatCode>#,##0.0</c:formatCode>
                <c:ptCount val="12"/>
                <c:pt idx="0">
                  <c:v>12.413887183684604</c:v>
                </c:pt>
                <c:pt idx="1">
                  <c:v>13.214646748287095</c:v>
                </c:pt>
                <c:pt idx="2">
                  <c:v>12.982740535901593</c:v>
                </c:pt>
                <c:pt idx="3">
                  <c:v>12.997319034852547</c:v>
                </c:pt>
                <c:pt idx="4">
                  <c:v>15.579141670512229</c:v>
                </c:pt>
                <c:pt idx="5">
                  <c:v>11.830047209108582</c:v>
                </c:pt>
                <c:pt idx="6">
                  <c:v>12.887369095960674</c:v>
                </c:pt>
                <c:pt idx="7">
                  <c:v>12.007266121707538</c:v>
                </c:pt>
                <c:pt idx="8">
                  <c:v>10.75208913649025</c:v>
                </c:pt>
                <c:pt idx="9">
                  <c:v>17.216274089935759</c:v>
                </c:pt>
                <c:pt idx="10">
                  <c:v>16.041019851350079</c:v>
                </c:pt>
                <c:pt idx="11">
                  <c:v>14.511757380411691</c:v>
                </c:pt>
              </c:numCache>
            </c:numRef>
          </c:val>
          <c:extLst>
            <c:ext xmlns:c16="http://schemas.microsoft.com/office/drawing/2014/chart" uri="{C3380CC4-5D6E-409C-BE32-E72D297353CC}">
              <c16:uniqueId val="{00000000-13DE-47BC-B791-390D637EF399}"/>
            </c:ext>
          </c:extLst>
        </c:ser>
        <c:ser>
          <c:idx val="1"/>
          <c:order val="1"/>
          <c:tx>
            <c:strRef>
              <c:f>'UBZ-Rel (HWS)'!$F$6</c:f>
              <c:strCache>
                <c:ptCount val="1"/>
                <c:pt idx="0">
                  <c:v>röm.-kath.</c:v>
                </c:pt>
              </c:strCache>
            </c:strRef>
          </c:tx>
          <c:spPr>
            <a:solidFill>
              <a:srgbClr val="B31D4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(HWS)'!$G$72:$G$83</c:f>
              <c:numCache>
                <c:formatCode>0.0</c:formatCode>
                <c:ptCount val="12"/>
                <c:pt idx="0">
                  <c:v>35.884318941409184</c:v>
                </c:pt>
                <c:pt idx="1">
                  <c:v>24.727619903403347</c:v>
                </c:pt>
                <c:pt idx="2">
                  <c:v>29.922761514255747</c:v>
                </c:pt>
                <c:pt idx="3">
                  <c:v>36.284182305630026</c:v>
                </c:pt>
                <c:pt idx="4">
                  <c:v>44.143977849561608</c:v>
                </c:pt>
                <c:pt idx="5">
                  <c:v>55.026381560677585</c:v>
                </c:pt>
                <c:pt idx="6">
                  <c:v>45.800384697584953</c:v>
                </c:pt>
                <c:pt idx="7">
                  <c:v>43.832879200726609</c:v>
                </c:pt>
                <c:pt idx="8">
                  <c:v>45.552460538532962</c:v>
                </c:pt>
                <c:pt idx="9">
                  <c:v>47.408993576017131</c:v>
                </c:pt>
                <c:pt idx="10">
                  <c:v>33.512089566280927</c:v>
                </c:pt>
                <c:pt idx="11">
                  <c:v>39.476961394769617</c:v>
                </c:pt>
              </c:numCache>
            </c:numRef>
          </c:val>
          <c:extLst>
            <c:ext xmlns:c16="http://schemas.microsoft.com/office/drawing/2014/chart" uri="{C3380CC4-5D6E-409C-BE32-E72D297353CC}">
              <c16:uniqueId val="{00000001-13DE-47BC-B791-390D637EF399}"/>
            </c:ext>
          </c:extLst>
        </c:ser>
        <c:ser>
          <c:idx val="2"/>
          <c:order val="2"/>
          <c:tx>
            <c:strRef>
              <c:f>'UBZ-Rel (HWS)'!$H$6</c:f>
              <c:strCache>
                <c:ptCount val="1"/>
                <c:pt idx="0">
                  <c:v>sonstige</c:v>
                </c:pt>
              </c:strCache>
            </c:strRef>
          </c:tx>
          <c:spPr>
            <a:solidFill>
              <a:srgbClr val="595A5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'UBZ-Rel (HWS)'!$I$72:$I$83</c:f>
              <c:numCache>
                <c:formatCode>0.0</c:formatCode>
                <c:ptCount val="12"/>
                <c:pt idx="0">
                  <c:v>51.701793874906208</c:v>
                </c:pt>
                <c:pt idx="1">
                  <c:v>62.057733348309561</c:v>
                </c:pt>
                <c:pt idx="2">
                  <c:v>57.094497949842662</c:v>
                </c:pt>
                <c:pt idx="3">
                  <c:v>50.718498659517429</c:v>
                </c:pt>
                <c:pt idx="4">
                  <c:v>40.276880479926163</c:v>
                </c:pt>
                <c:pt idx="5">
                  <c:v>33.14357123021383</c:v>
                </c:pt>
                <c:pt idx="6">
                  <c:v>41.312246206454375</c:v>
                </c:pt>
                <c:pt idx="7">
                  <c:v>44.159854677565853</c:v>
                </c:pt>
                <c:pt idx="8">
                  <c:v>43.69545032497679</c:v>
                </c:pt>
                <c:pt idx="9">
                  <c:v>35.37473233404711</c:v>
                </c:pt>
                <c:pt idx="10">
                  <c:v>50.446890582368987</c:v>
                </c:pt>
                <c:pt idx="11">
                  <c:v>46.011281224818696</c:v>
                </c:pt>
              </c:numCache>
            </c:numRef>
          </c:val>
          <c:extLst>
            <c:ext xmlns:c16="http://schemas.microsoft.com/office/drawing/2014/chart" uri="{C3380CC4-5D6E-409C-BE32-E72D297353CC}">
              <c16:uniqueId val="{00000002-13DE-47BC-B791-390D637EF399}"/>
            </c:ext>
          </c:extLst>
        </c:ser>
        <c:dLbls>
          <c:showLegendKey val="0"/>
          <c:showVal val="0"/>
          <c:showCatName val="0"/>
          <c:showSerName val="0"/>
          <c:showPercent val="0"/>
          <c:showBubbleSize val="0"/>
        </c:dLbls>
        <c:gapWidth val="50"/>
        <c:overlap val="100"/>
        <c:axId val="232820736"/>
        <c:axId val="232822272"/>
      </c:barChart>
      <c:catAx>
        <c:axId val="232820736"/>
        <c:scaling>
          <c:orientation val="maxMin"/>
        </c:scaling>
        <c:delete val="0"/>
        <c:axPos val="l"/>
        <c:numFmt formatCode="General" sourceLinked="0"/>
        <c:majorTickMark val="out"/>
        <c:minorTickMark val="none"/>
        <c:tickLblPos val="nextTo"/>
        <c:txPr>
          <a:bodyPr/>
          <a:lstStyle/>
          <a:p>
            <a:pPr>
              <a:defRPr sz="1100" b="1"/>
            </a:pPr>
            <a:endParaRPr lang="de-DE"/>
          </a:p>
        </c:txPr>
        <c:crossAx val="232822272"/>
        <c:crosses val="autoZero"/>
        <c:auto val="1"/>
        <c:lblAlgn val="ctr"/>
        <c:lblOffset val="100"/>
        <c:noMultiLvlLbl val="0"/>
      </c:catAx>
      <c:valAx>
        <c:axId val="232822272"/>
        <c:scaling>
          <c:orientation val="minMax"/>
          <c:max val="100"/>
        </c:scaling>
        <c:delete val="0"/>
        <c:axPos val="b"/>
        <c:majorGridlines/>
        <c:title>
          <c:tx>
            <c:rich>
              <a:bodyPr/>
              <a:lstStyle/>
              <a:p>
                <a:pPr>
                  <a:defRPr sz="1100" b="1"/>
                </a:pPr>
                <a:r>
                  <a:rPr lang="de-DE" sz="1100" b="1"/>
                  <a:t>%</a:t>
                </a:r>
              </a:p>
            </c:rich>
          </c:tx>
          <c:layout>
            <c:manualLayout>
              <c:xMode val="edge"/>
              <c:yMode val="edge"/>
              <c:x val="0.96494209503761552"/>
              <c:y val="0.86094573776104111"/>
            </c:manualLayout>
          </c:layout>
          <c:overlay val="0"/>
        </c:title>
        <c:numFmt formatCode="#,##0" sourceLinked="0"/>
        <c:majorTickMark val="out"/>
        <c:minorTickMark val="none"/>
        <c:tickLblPos val="nextTo"/>
        <c:txPr>
          <a:bodyPr/>
          <a:lstStyle/>
          <a:p>
            <a:pPr>
              <a:defRPr sz="1100" b="1"/>
            </a:pPr>
            <a:endParaRPr lang="de-DE"/>
          </a:p>
        </c:txPr>
        <c:crossAx val="232820736"/>
        <c:crosses val="max"/>
        <c:crossBetween val="between"/>
      </c:valAx>
    </c:plotArea>
    <c:legend>
      <c:legendPos val="b"/>
      <c:layout>
        <c:manualLayout>
          <c:xMode val="edge"/>
          <c:yMode val="edge"/>
          <c:x val="0.13026498264009559"/>
          <c:y val="0.92553206664384347"/>
          <c:w val="0.81347102211474565"/>
          <c:h val="5.5915007377324591E-2"/>
        </c:manualLayout>
      </c:layout>
      <c:overlay val="0"/>
      <c:txPr>
        <a:bodyPr/>
        <a:lstStyle/>
        <a:p>
          <a:pPr>
            <a:defRPr sz="1100" b="1"/>
          </a:pPr>
          <a:endParaRPr lang="de-DE"/>
        </a:p>
      </c:txPr>
    </c:legend>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gesamt'!$A$25</c:f>
          <c:strCache>
            <c:ptCount val="1"/>
            <c:pt idx="0">
              <c:v>Arbeitslose in den Stadtbezirken im Juni 2021</c:v>
            </c:pt>
          </c:strCache>
        </c:strRef>
      </c:tx>
      <c:layout>
        <c:manualLayout>
          <c:xMode val="edge"/>
          <c:yMode val="edge"/>
          <c:x val="0.23581963758954921"/>
          <c:y val="4.065040650406504E-2"/>
        </c:manualLayout>
      </c:layout>
      <c:overlay val="0"/>
      <c:txPr>
        <a:bodyPr/>
        <a:lstStyle/>
        <a:p>
          <a:pPr>
            <a:defRPr sz="1200"/>
          </a:pPr>
          <a:endParaRPr lang="de-DE"/>
        </a:p>
      </c:txPr>
    </c:title>
    <c:autoTitleDeleted val="0"/>
    <c:plotArea>
      <c:layout>
        <c:manualLayout>
          <c:layoutTarget val="inner"/>
          <c:xMode val="edge"/>
          <c:yMode val="edge"/>
          <c:x val="0.27134412401989588"/>
          <c:y val="0.12677385410665118"/>
          <c:w val="0.69667635572102149"/>
          <c:h val="0.79013127360604363"/>
        </c:manualLayout>
      </c:layout>
      <c:barChart>
        <c:barDir val="bar"/>
        <c:grouping val="clustered"/>
        <c:varyColors val="0"/>
        <c:ser>
          <c:idx val="0"/>
          <c:order val="0"/>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gesamt'!$C$7:$C$18</c:f>
              <c:numCache>
                <c:formatCode>#,##0</c:formatCode>
                <c:ptCount val="12"/>
                <c:pt idx="0">
                  <c:v>335</c:v>
                </c:pt>
                <c:pt idx="1">
                  <c:v>590</c:v>
                </c:pt>
                <c:pt idx="2">
                  <c:v>685</c:v>
                </c:pt>
                <c:pt idx="3">
                  <c:v>385</c:v>
                </c:pt>
                <c:pt idx="4">
                  <c:v>135</c:v>
                </c:pt>
                <c:pt idx="5">
                  <c:v>60</c:v>
                </c:pt>
                <c:pt idx="6">
                  <c:v>55</c:v>
                </c:pt>
                <c:pt idx="7">
                  <c:v>95</c:v>
                </c:pt>
                <c:pt idx="8">
                  <c:v>80</c:v>
                </c:pt>
                <c:pt idx="9">
                  <c:v>100</c:v>
                </c:pt>
                <c:pt idx="10">
                  <c:v>190</c:v>
                </c:pt>
                <c:pt idx="11">
                  <c:v>255</c:v>
                </c:pt>
              </c:numCache>
            </c:numRef>
          </c:val>
          <c:extLst>
            <c:ext xmlns:c16="http://schemas.microsoft.com/office/drawing/2014/chart" uri="{C3380CC4-5D6E-409C-BE32-E72D297353CC}">
              <c16:uniqueId val="{00000000-F30B-4FDE-9D59-E0CF095047A6}"/>
            </c:ext>
          </c:extLst>
        </c:ser>
        <c:dLbls>
          <c:showLegendKey val="0"/>
          <c:showVal val="0"/>
          <c:showCatName val="0"/>
          <c:showSerName val="0"/>
          <c:showPercent val="0"/>
          <c:showBubbleSize val="0"/>
        </c:dLbls>
        <c:gapWidth val="150"/>
        <c:axId val="233142912"/>
        <c:axId val="233435520"/>
      </c:barChart>
      <c:catAx>
        <c:axId val="233142912"/>
        <c:scaling>
          <c:orientation val="maxMin"/>
        </c:scaling>
        <c:delete val="0"/>
        <c:axPos val="l"/>
        <c:numFmt formatCode="General" sourceLinked="0"/>
        <c:majorTickMark val="out"/>
        <c:minorTickMark val="none"/>
        <c:tickLblPos val="nextTo"/>
        <c:txPr>
          <a:bodyPr/>
          <a:lstStyle/>
          <a:p>
            <a:pPr>
              <a:defRPr sz="1100" b="1"/>
            </a:pPr>
            <a:endParaRPr lang="de-DE"/>
          </a:p>
        </c:txPr>
        <c:crossAx val="233435520"/>
        <c:crosses val="autoZero"/>
        <c:auto val="1"/>
        <c:lblAlgn val="ctr"/>
        <c:lblOffset val="100"/>
        <c:noMultiLvlLbl val="0"/>
      </c:catAx>
      <c:valAx>
        <c:axId val="233435520"/>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3142912"/>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gesamt'!$H$25</c:f>
          <c:strCache>
            <c:ptCount val="1"/>
            <c:pt idx="0">
              <c:v>Arbeitslose Männder und Frauen in den Stadtbezirken im Juni 2021</c:v>
            </c:pt>
          </c:strCache>
        </c:strRef>
      </c:tx>
      <c:layout>
        <c:manualLayout>
          <c:xMode val="edge"/>
          <c:yMode val="edge"/>
          <c:x val="0.23810305662464837"/>
          <c:y val="5.8199922876939029E-3"/>
        </c:manualLayout>
      </c:layout>
      <c:overlay val="0"/>
      <c:txPr>
        <a:bodyPr/>
        <a:lstStyle/>
        <a:p>
          <a:pPr>
            <a:defRPr/>
          </a:pPr>
          <a:endParaRPr lang="de-DE"/>
        </a:p>
      </c:txPr>
    </c:title>
    <c:autoTitleDeleted val="0"/>
    <c:plotArea>
      <c:layout>
        <c:manualLayout>
          <c:layoutTarget val="inner"/>
          <c:xMode val="edge"/>
          <c:yMode val="edge"/>
          <c:x val="0.25641043748455211"/>
          <c:y val="0.12983076463783258"/>
          <c:w val="0.66603698080340856"/>
          <c:h val="0.74187382543949765"/>
        </c:manualLayout>
      </c:layout>
      <c:barChart>
        <c:barDir val="bar"/>
        <c:grouping val="stacked"/>
        <c:varyColors val="0"/>
        <c:ser>
          <c:idx val="0"/>
          <c:order val="0"/>
          <c:tx>
            <c:strRef>
              <c:f>'Arbeitslose gesamt'!$D$4</c:f>
              <c:strCache>
                <c:ptCount val="1"/>
                <c:pt idx="0">
                  <c:v>Männer</c:v>
                </c:pt>
              </c:strCache>
            </c:strRef>
          </c:tx>
          <c:spPr>
            <a:solidFill>
              <a:srgbClr val="34557E"/>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gesamt'!$E$7:$E$18</c:f>
              <c:numCache>
                <c:formatCode>#,##0.0</c:formatCode>
                <c:ptCount val="12"/>
                <c:pt idx="0">
                  <c:v>54.354354354354349</c:v>
                </c:pt>
                <c:pt idx="1">
                  <c:v>51.689189189189186</c:v>
                </c:pt>
                <c:pt idx="2">
                  <c:v>55.78330893118595</c:v>
                </c:pt>
                <c:pt idx="3">
                  <c:v>58.224543080939952</c:v>
                </c:pt>
                <c:pt idx="4">
                  <c:v>57.777777777777771</c:v>
                </c:pt>
                <c:pt idx="5">
                  <c:v>52.459016393442624</c:v>
                </c:pt>
                <c:pt idx="6">
                  <c:v>43.636363636363633</c:v>
                </c:pt>
                <c:pt idx="7">
                  <c:v>71.875</c:v>
                </c:pt>
                <c:pt idx="8">
                  <c:v>58.75</c:v>
                </c:pt>
                <c:pt idx="9">
                  <c:v>45.91836734693878</c:v>
                </c:pt>
                <c:pt idx="10">
                  <c:v>48.677248677248677</c:v>
                </c:pt>
                <c:pt idx="11">
                  <c:v>50.78125</c:v>
                </c:pt>
              </c:numCache>
            </c:numRef>
          </c:val>
          <c:extLst>
            <c:ext xmlns:c16="http://schemas.microsoft.com/office/drawing/2014/chart" uri="{C3380CC4-5D6E-409C-BE32-E72D297353CC}">
              <c16:uniqueId val="{00000000-B983-4624-8A75-F06E27638207}"/>
            </c:ext>
          </c:extLst>
        </c:ser>
        <c:ser>
          <c:idx val="1"/>
          <c:order val="1"/>
          <c:tx>
            <c:strRef>
              <c:f>'Arbeitslose gesamt'!$F$4</c:f>
              <c:strCache>
                <c:ptCount val="1"/>
                <c:pt idx="0">
                  <c:v>Frauen</c:v>
                </c:pt>
              </c:strCache>
            </c:strRef>
          </c:tx>
          <c:spPr>
            <a:solidFill>
              <a:srgbClr val="CD3962"/>
            </a:solidFill>
          </c:spPr>
          <c:invertIfNegative val="0"/>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 gesamt'!$G$7:$G$18</c:f>
              <c:numCache>
                <c:formatCode>#,##0.0</c:formatCode>
                <c:ptCount val="12"/>
                <c:pt idx="0">
                  <c:v>45.645645645645644</c:v>
                </c:pt>
                <c:pt idx="1">
                  <c:v>48.310810810810814</c:v>
                </c:pt>
                <c:pt idx="2">
                  <c:v>44.216691068814058</c:v>
                </c:pt>
                <c:pt idx="3">
                  <c:v>41.775456919060048</c:v>
                </c:pt>
                <c:pt idx="4">
                  <c:v>42.222222222222221</c:v>
                </c:pt>
                <c:pt idx="5">
                  <c:v>47.540983606557376</c:v>
                </c:pt>
                <c:pt idx="6">
                  <c:v>56.36363636363636</c:v>
                </c:pt>
                <c:pt idx="7">
                  <c:v>28.125</c:v>
                </c:pt>
                <c:pt idx="8">
                  <c:v>41.25</c:v>
                </c:pt>
                <c:pt idx="9">
                  <c:v>54.081632653061227</c:v>
                </c:pt>
                <c:pt idx="10">
                  <c:v>51.322751322751323</c:v>
                </c:pt>
                <c:pt idx="11">
                  <c:v>49.21875</c:v>
                </c:pt>
              </c:numCache>
            </c:numRef>
          </c:val>
          <c:extLst>
            <c:ext xmlns:c16="http://schemas.microsoft.com/office/drawing/2014/chart" uri="{C3380CC4-5D6E-409C-BE32-E72D297353CC}">
              <c16:uniqueId val="{00000001-B983-4624-8A75-F06E27638207}"/>
            </c:ext>
          </c:extLst>
        </c:ser>
        <c:dLbls>
          <c:showLegendKey val="0"/>
          <c:showVal val="0"/>
          <c:showCatName val="0"/>
          <c:showSerName val="0"/>
          <c:showPercent val="0"/>
          <c:showBubbleSize val="0"/>
        </c:dLbls>
        <c:gapWidth val="150"/>
        <c:overlap val="100"/>
        <c:axId val="233468288"/>
        <c:axId val="233469824"/>
      </c:barChart>
      <c:catAx>
        <c:axId val="233468288"/>
        <c:scaling>
          <c:orientation val="maxMin"/>
        </c:scaling>
        <c:delete val="0"/>
        <c:axPos val="l"/>
        <c:numFmt formatCode="General" sourceLinked="0"/>
        <c:majorTickMark val="out"/>
        <c:minorTickMark val="none"/>
        <c:tickLblPos val="nextTo"/>
        <c:txPr>
          <a:bodyPr/>
          <a:lstStyle/>
          <a:p>
            <a:pPr>
              <a:defRPr sz="1050" b="1"/>
            </a:pPr>
            <a:endParaRPr lang="de-DE"/>
          </a:p>
        </c:txPr>
        <c:crossAx val="233469824"/>
        <c:crosses val="autoZero"/>
        <c:auto val="1"/>
        <c:lblAlgn val="ctr"/>
        <c:lblOffset val="100"/>
        <c:noMultiLvlLbl val="0"/>
      </c:catAx>
      <c:valAx>
        <c:axId val="233469824"/>
        <c:scaling>
          <c:orientation val="minMax"/>
          <c:max val="100"/>
        </c:scaling>
        <c:delete val="0"/>
        <c:axPos val="b"/>
        <c:majorGridlines/>
        <c:title>
          <c:tx>
            <c:rich>
              <a:bodyPr/>
              <a:lstStyle/>
              <a:p>
                <a:pPr>
                  <a:defRPr sz="1200"/>
                </a:pPr>
                <a:r>
                  <a:rPr lang="de-DE" sz="1200"/>
                  <a:t>%</a:t>
                </a:r>
              </a:p>
            </c:rich>
          </c:tx>
          <c:layout>
            <c:manualLayout>
              <c:xMode val="edge"/>
              <c:yMode val="edge"/>
              <c:x val="0.94042838255083583"/>
              <c:y val="0.89034531228620151"/>
            </c:manualLayout>
          </c:layout>
          <c:overlay val="0"/>
        </c:title>
        <c:numFmt formatCode="#,##0" sourceLinked="0"/>
        <c:majorTickMark val="out"/>
        <c:minorTickMark val="none"/>
        <c:tickLblPos val="nextTo"/>
        <c:txPr>
          <a:bodyPr/>
          <a:lstStyle/>
          <a:p>
            <a:pPr>
              <a:defRPr sz="1200" b="1"/>
            </a:pPr>
            <a:endParaRPr lang="de-DE"/>
          </a:p>
        </c:txPr>
        <c:crossAx val="233468288"/>
        <c:crosses val="max"/>
        <c:crossBetween val="between"/>
      </c:valAx>
    </c:plotArea>
    <c:legend>
      <c:legendPos val="b"/>
      <c:layout>
        <c:manualLayout>
          <c:xMode val="edge"/>
          <c:yMode val="edge"/>
          <c:x val="0.26658231622392492"/>
          <c:y val="0.95264830640245801"/>
          <c:w val="0.71248151155993389"/>
          <c:h val="4.4833998830714879E-2"/>
        </c:manualLayout>
      </c:layout>
      <c:overlay val="0"/>
      <c:txPr>
        <a:bodyPr/>
        <a:lstStyle/>
        <a:p>
          <a:pPr>
            <a:defRPr b="1"/>
          </a:pPr>
          <a:endParaRPr lang="de-DE"/>
        </a:p>
      </c:txPr>
    </c:legend>
    <c:plotVisOnly val="1"/>
    <c:dispBlanksAs val="gap"/>
    <c:showDLblsOverMax val="0"/>
  </c:chart>
  <c:spPr>
    <a:ln>
      <a:noFill/>
    </a:ln>
  </c:spPr>
  <c:txPr>
    <a:bodyPr/>
    <a:lstStyle/>
    <a:p>
      <a:pPr>
        <a:defRPr sz="1050">
          <a:latin typeface="Arial" pitchFamily="34" charset="0"/>
          <a:cs typeface="Arial" pitchFamily="34" charset="0"/>
        </a:defRPr>
      </a:pPr>
      <a:endParaRPr lang="de-DE"/>
    </a:p>
  </c:txPr>
  <c:printSettings>
    <c:headerFooter/>
    <c:pageMargins b="0.59055118110236138" l="0.59055118110236138" r="0.39370078740157488" t="0.59055118110236138"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'Arbeitslose-Entw.'!$A$25</c:f>
          <c:strCache>
            <c:ptCount val="1"/>
            <c:pt idx="0">
              <c:v>Veränderung der Arbeitslosigkeit in den Stadtbezirken 2011-2021</c:v>
            </c:pt>
          </c:strCache>
        </c:strRef>
      </c:tx>
      <c:layout>
        <c:manualLayout>
          <c:xMode val="edge"/>
          <c:yMode val="edge"/>
          <c:x val="0.10953651381812568"/>
          <c:y val="2.6764594523484075E-2"/>
        </c:manualLayout>
      </c:layout>
      <c:overlay val="0"/>
      <c:txPr>
        <a:bodyPr/>
        <a:lstStyle/>
        <a:p>
          <a:pPr>
            <a:defRPr sz="1400"/>
          </a:pPr>
          <a:endParaRPr lang="de-DE"/>
        </a:p>
      </c:txPr>
    </c:title>
    <c:autoTitleDeleted val="0"/>
    <c:plotArea>
      <c:layout>
        <c:manualLayout>
          <c:layoutTarget val="inner"/>
          <c:xMode val="edge"/>
          <c:yMode val="edge"/>
          <c:x val="4.0709360553016334E-2"/>
          <c:y val="0.19694389059736689"/>
          <c:w val="0.68777765154494463"/>
          <c:h val="0.69651104502495043"/>
        </c:manualLayout>
      </c:layout>
      <c:barChart>
        <c:barDir val="bar"/>
        <c:grouping val="clustered"/>
        <c:varyColors val="0"/>
        <c:ser>
          <c:idx val="0"/>
          <c:order val="0"/>
          <c:spPr>
            <a:solidFill>
              <a:srgbClr val="34557E"/>
            </a:solidFill>
          </c:spPr>
          <c:invertIfNegative val="0"/>
          <c:cat>
            <c:strRef>
              <c:f>'Arbeitslose-Entw.'!$B$7:$B$18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'Arbeitslose-Entw.'!$N$7:$N$18</c:f>
              <c:numCache>
                <c:formatCode>\+#,###;\-#,###</c:formatCode>
                <c:ptCount val="12"/>
                <c:pt idx="0">
                  <c:v>95</c:v>
                </c:pt>
                <c:pt idx="1">
                  <c:v>25</c:v>
                </c:pt>
                <c:pt idx="2">
                  <c:v>165</c:v>
                </c:pt>
                <c:pt idx="3">
                  <c:v>95</c:v>
                </c:pt>
                <c:pt idx="4">
                  <c:v>40</c:v>
                </c:pt>
                <c:pt idx="5">
                  <c:v>30</c:v>
                </c:pt>
                <c:pt idx="6">
                  <c:v>20</c:v>
                </c:pt>
                <c:pt idx="7">
                  <c:v>45</c:v>
                </c:pt>
                <c:pt idx="8">
                  <c:v>15</c:v>
                </c:pt>
                <c:pt idx="9">
                  <c:v>20</c:v>
                </c:pt>
                <c:pt idx="10">
                  <c:v>85</c:v>
                </c:pt>
                <c:pt idx="11">
                  <c:v>45</c:v>
                </c:pt>
              </c:numCache>
            </c:numRef>
          </c:val>
          <c:extLst>
            <c:ext xmlns:c16="http://schemas.microsoft.com/office/drawing/2014/chart" uri="{C3380CC4-5D6E-409C-BE32-E72D297353CC}">
              <c16:uniqueId val="{00000000-304F-4290-B1EF-A8EBA5DB7D1A}"/>
            </c:ext>
          </c:extLst>
        </c:ser>
        <c:dLbls>
          <c:showLegendKey val="0"/>
          <c:showVal val="0"/>
          <c:showCatName val="0"/>
          <c:showSerName val="0"/>
          <c:showPercent val="0"/>
          <c:showBubbleSize val="0"/>
        </c:dLbls>
        <c:gapWidth val="150"/>
        <c:axId val="233544320"/>
        <c:axId val="233558400"/>
      </c:barChart>
      <c:catAx>
        <c:axId val="233544320"/>
        <c:scaling>
          <c:orientation val="maxMin"/>
        </c:scaling>
        <c:delete val="0"/>
        <c:axPos val="l"/>
        <c:numFmt formatCode="General" sourceLinked="0"/>
        <c:majorTickMark val="out"/>
        <c:minorTickMark val="none"/>
        <c:tickLblPos val="high"/>
        <c:txPr>
          <a:bodyPr/>
          <a:lstStyle/>
          <a:p>
            <a:pPr>
              <a:defRPr sz="1100" b="1"/>
            </a:pPr>
            <a:endParaRPr lang="de-DE"/>
          </a:p>
        </c:txPr>
        <c:crossAx val="233558400"/>
        <c:crosses val="autoZero"/>
        <c:auto val="1"/>
        <c:lblAlgn val="ctr"/>
        <c:lblOffset val="100"/>
        <c:noMultiLvlLbl val="0"/>
      </c:catAx>
      <c:valAx>
        <c:axId val="233558400"/>
        <c:scaling>
          <c:orientation val="minMax"/>
        </c:scaling>
        <c:delete val="0"/>
        <c:axPos val="b"/>
        <c:majorGridlines/>
        <c:numFmt formatCode="\+#,###;\-#,###" sourceLinked="1"/>
        <c:majorTickMark val="out"/>
        <c:minorTickMark val="none"/>
        <c:tickLblPos val="nextTo"/>
        <c:txPr>
          <a:bodyPr/>
          <a:lstStyle/>
          <a:p>
            <a:pPr>
              <a:defRPr sz="1100" b="1"/>
            </a:pPr>
            <a:endParaRPr lang="de-DE"/>
          </a:p>
        </c:txPr>
        <c:crossAx val="233544320"/>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'ALG II-Entw.'!$A$25</c:f>
          <c:strCache>
            <c:ptCount val="1"/>
            <c:pt idx="0">
              <c:v>Veränderung ALG-II-Bezug in den Stadtbezirken 2011-2021</c:v>
            </c:pt>
          </c:strCache>
        </c:strRef>
      </c:tx>
      <c:layout>
        <c:manualLayout>
          <c:xMode val="edge"/>
          <c:yMode val="edge"/>
          <c:x val="0.11003496576579805"/>
          <c:y val="3.717472118959108E-2"/>
        </c:manualLayout>
      </c:layout>
      <c:overlay val="0"/>
      <c:txPr>
        <a:bodyPr/>
        <a:lstStyle/>
        <a:p>
          <a:pPr>
            <a:defRPr sz="1400"/>
          </a:pPr>
          <a:endParaRPr lang="de-DE"/>
        </a:p>
      </c:txPr>
    </c:title>
    <c:autoTitleDeleted val="0"/>
    <c:plotArea>
      <c:layout>
        <c:manualLayout>
          <c:layoutTarget val="inner"/>
          <c:xMode val="edge"/>
          <c:yMode val="edge"/>
          <c:x val="4.0709360553016334E-2"/>
          <c:y val="0.12773224443598841"/>
          <c:w val="0.68777765154494463"/>
          <c:h val="0.78617729707578465"/>
        </c:manualLayout>
      </c:layout>
      <c:barChart>
        <c:barDir val="bar"/>
        <c:grouping val="clustered"/>
        <c:varyColors val="0"/>
        <c:ser>
          <c:idx val="0"/>
          <c:order val="0"/>
          <c:tx>
            <c:strRef>
              <c:f>'ALG II-Entw.'!$N$4</c:f>
              <c:strCache>
                <c:ptCount val="1"/>
                <c:pt idx="0">
                  <c:v>absolute
Verände-rung 2021-2011</c:v>
                </c:pt>
              </c:strCache>
            </c:strRef>
          </c:tx>
          <c:spPr>
            <a:solidFill>
              <a:srgbClr val="CD3962"/>
            </a:solidFill>
          </c:spPr>
          <c:invertIfNegative val="0"/>
          <c:cat>
            <c:strRef>
              <c:f>'ALG II-Entw.'!$B$7:$B$18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'ALG II-Entw.'!$N$7:$N$18</c:f>
              <c:numCache>
                <c:formatCode>#,##0</c:formatCode>
                <c:ptCount val="12"/>
                <c:pt idx="0">
                  <c:v>180</c:v>
                </c:pt>
                <c:pt idx="1">
                  <c:v>-195</c:v>
                </c:pt>
                <c:pt idx="2">
                  <c:v>185</c:v>
                </c:pt>
                <c:pt idx="3">
                  <c:v>165</c:v>
                </c:pt>
                <c:pt idx="4">
                  <c:v>55</c:v>
                </c:pt>
                <c:pt idx="5">
                  <c:v>55</c:v>
                </c:pt>
                <c:pt idx="6">
                  <c:v>5</c:v>
                </c:pt>
                <c:pt idx="7">
                  <c:v>95</c:v>
                </c:pt>
                <c:pt idx="8">
                  <c:v>10</c:v>
                </c:pt>
                <c:pt idx="9">
                  <c:v>40</c:v>
                </c:pt>
                <c:pt idx="10">
                  <c:v>170</c:v>
                </c:pt>
                <c:pt idx="11">
                  <c:v>0</c:v>
                </c:pt>
              </c:numCache>
            </c:numRef>
          </c:val>
          <c:extLst>
            <c:ext xmlns:c16="http://schemas.microsoft.com/office/drawing/2014/chart" uri="{C3380CC4-5D6E-409C-BE32-E72D297353CC}">
              <c16:uniqueId val="{00000000-6178-41B0-B302-55CA708BDCAF}"/>
            </c:ext>
          </c:extLst>
        </c:ser>
        <c:dLbls>
          <c:showLegendKey val="0"/>
          <c:showVal val="0"/>
          <c:showCatName val="0"/>
          <c:showSerName val="0"/>
          <c:showPercent val="0"/>
          <c:showBubbleSize val="0"/>
        </c:dLbls>
        <c:gapWidth val="150"/>
        <c:axId val="232075648"/>
        <c:axId val="232077184"/>
      </c:barChart>
      <c:catAx>
        <c:axId val="232075648"/>
        <c:scaling>
          <c:orientation val="maxMin"/>
        </c:scaling>
        <c:delete val="0"/>
        <c:axPos val="l"/>
        <c:numFmt formatCode="General" sourceLinked="0"/>
        <c:majorTickMark val="out"/>
        <c:minorTickMark val="none"/>
        <c:tickLblPos val="high"/>
        <c:txPr>
          <a:bodyPr/>
          <a:lstStyle/>
          <a:p>
            <a:pPr>
              <a:defRPr sz="1100" b="1"/>
            </a:pPr>
            <a:endParaRPr lang="de-DE"/>
          </a:p>
        </c:txPr>
        <c:crossAx val="232077184"/>
        <c:crosses val="autoZero"/>
        <c:auto val="1"/>
        <c:lblAlgn val="ctr"/>
        <c:lblOffset val="100"/>
        <c:noMultiLvlLbl val="0"/>
      </c:catAx>
      <c:valAx>
        <c:axId val="232077184"/>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207564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 Beschäft. UBZ 06-2020'!$A$25</c:f>
          <c:strCache>
            <c:ptCount val="1"/>
            <c:pt idx="0">
              <c:v>Sozialversicherungspflichtig Beschäftigte am 30.06.2021</c:v>
            </c:pt>
          </c:strCache>
        </c:strRef>
      </c:tx>
      <c:layout>
        <c:manualLayout>
          <c:xMode val="edge"/>
          <c:yMode val="edge"/>
          <c:x val="0.15703210175651144"/>
          <c:y val="3.8314163374629381E-2"/>
        </c:manualLayout>
      </c:layout>
      <c:overlay val="0"/>
      <c:txPr>
        <a:bodyPr/>
        <a:lstStyle/>
        <a:p>
          <a:pPr>
            <a:defRPr sz="1400"/>
          </a:pPr>
          <a:endParaRPr lang="de-DE"/>
        </a:p>
      </c:txPr>
    </c:title>
    <c:autoTitleDeleted val="0"/>
    <c:plotArea>
      <c:layout>
        <c:manualLayout>
          <c:layoutTarget val="inner"/>
          <c:xMode val="edge"/>
          <c:yMode val="edge"/>
          <c:x val="9.2613963720166906E-2"/>
          <c:y val="0.13977283012037289"/>
          <c:w val="0.88311266419566015"/>
          <c:h val="0.61494818535614082"/>
        </c:manualLayout>
      </c:layout>
      <c:barChart>
        <c:barDir val="col"/>
        <c:grouping val="clustered"/>
        <c:varyColors val="0"/>
        <c:ser>
          <c:idx val="0"/>
          <c:order val="0"/>
          <c:tx>
            <c:strRef>
              <c:f>'Soz. Beschäft. UBZ 06-2020'!$C$4</c:f>
              <c:strCache>
                <c:ptCount val="1"/>
                <c:pt idx="0">
                  <c:v>Insgesamt</c:v>
                </c:pt>
              </c:strCache>
            </c:strRef>
          </c:tx>
          <c:spPr>
            <a:solidFill>
              <a:srgbClr val="595A5B"/>
            </a:solidFill>
          </c:spPr>
          <c:invertIfNegative val="0"/>
          <c:cat>
            <c:strRef>
              <c:f>'Soz. Beschäft. UBZ 06-2020'!$B$7:$B$18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06-2020'!$C$7:$C$18</c:f>
              <c:numCache>
                <c:formatCode>#,##0</c:formatCode>
                <c:ptCount val="12"/>
                <c:pt idx="0">
                  <c:v>7285</c:v>
                </c:pt>
                <c:pt idx="1">
                  <c:v>7565</c:v>
                </c:pt>
                <c:pt idx="2">
                  <c:v>9500</c:v>
                </c:pt>
                <c:pt idx="3">
                  <c:v>8035</c:v>
                </c:pt>
                <c:pt idx="4">
                  <c:v>4545</c:v>
                </c:pt>
                <c:pt idx="5">
                  <c:v>3160</c:v>
                </c:pt>
                <c:pt idx="6">
                  <c:v>2195</c:v>
                </c:pt>
                <c:pt idx="7">
                  <c:v>2420</c:v>
                </c:pt>
                <c:pt idx="8">
                  <c:v>2455</c:v>
                </c:pt>
                <c:pt idx="9">
                  <c:v>4080</c:v>
                </c:pt>
                <c:pt idx="10">
                  <c:v>5185</c:v>
                </c:pt>
                <c:pt idx="11">
                  <c:v>6440</c:v>
                </c:pt>
              </c:numCache>
            </c:numRef>
          </c:val>
          <c:extLst>
            <c:ext xmlns:c16="http://schemas.microsoft.com/office/drawing/2014/chart" uri="{C3380CC4-5D6E-409C-BE32-E72D297353CC}">
              <c16:uniqueId val="{00000000-2AEC-4AF1-9804-278FC4956EDA}"/>
            </c:ext>
          </c:extLst>
        </c:ser>
        <c:ser>
          <c:idx val="1"/>
          <c:order val="1"/>
          <c:tx>
            <c:strRef>
              <c:f>'Soz. Beschäft. UBZ 06-2020'!$D$4</c:f>
              <c:strCache>
                <c:ptCount val="1"/>
                <c:pt idx="0">
                  <c:v>Männer</c:v>
                </c:pt>
              </c:strCache>
            </c:strRef>
          </c:tx>
          <c:spPr>
            <a:solidFill>
              <a:srgbClr val="1E3F6D"/>
            </a:solidFill>
          </c:spPr>
          <c:invertIfNegative val="0"/>
          <c:cat>
            <c:strRef>
              <c:f>'Soz. Beschäft. UBZ 06-2020'!$B$7:$B$18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06-2020'!$D$7:$D$18</c:f>
              <c:numCache>
                <c:formatCode>#,##0</c:formatCode>
                <c:ptCount val="12"/>
                <c:pt idx="0">
                  <c:v>4160</c:v>
                </c:pt>
                <c:pt idx="1">
                  <c:v>4585</c:v>
                </c:pt>
                <c:pt idx="2">
                  <c:v>5740</c:v>
                </c:pt>
                <c:pt idx="3">
                  <c:v>4620</c:v>
                </c:pt>
                <c:pt idx="4">
                  <c:v>2545</c:v>
                </c:pt>
                <c:pt idx="5">
                  <c:v>1720</c:v>
                </c:pt>
                <c:pt idx="6">
                  <c:v>1260</c:v>
                </c:pt>
                <c:pt idx="7">
                  <c:v>1435</c:v>
                </c:pt>
                <c:pt idx="8">
                  <c:v>1430</c:v>
                </c:pt>
                <c:pt idx="9">
                  <c:v>2255</c:v>
                </c:pt>
                <c:pt idx="10">
                  <c:v>2955</c:v>
                </c:pt>
                <c:pt idx="11">
                  <c:v>3585</c:v>
                </c:pt>
              </c:numCache>
            </c:numRef>
          </c:val>
          <c:extLst>
            <c:ext xmlns:c16="http://schemas.microsoft.com/office/drawing/2014/chart" uri="{C3380CC4-5D6E-409C-BE32-E72D297353CC}">
              <c16:uniqueId val="{00000001-2AEC-4AF1-9804-278FC4956EDA}"/>
            </c:ext>
          </c:extLst>
        </c:ser>
        <c:ser>
          <c:idx val="2"/>
          <c:order val="2"/>
          <c:tx>
            <c:strRef>
              <c:f>'Soz. Beschäft. UBZ 06-2020'!$E$4</c:f>
              <c:strCache>
                <c:ptCount val="1"/>
                <c:pt idx="0">
                  <c:v>Frauen</c:v>
                </c:pt>
              </c:strCache>
            </c:strRef>
          </c:tx>
          <c:spPr>
            <a:solidFill>
              <a:srgbClr val="B90C39"/>
            </a:solidFill>
          </c:spPr>
          <c:invertIfNegative val="0"/>
          <c:cat>
            <c:strRef>
              <c:f>'Soz. Beschäft. UBZ 06-2020'!$B$7:$B$18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'Soz. Beschäft. UBZ 06-2020'!$E$7:$E$18</c:f>
              <c:numCache>
                <c:formatCode>#,##0</c:formatCode>
                <c:ptCount val="12"/>
                <c:pt idx="0">
                  <c:v>3125</c:v>
                </c:pt>
                <c:pt idx="1">
                  <c:v>2985</c:v>
                </c:pt>
                <c:pt idx="2">
                  <c:v>3760</c:v>
                </c:pt>
                <c:pt idx="3">
                  <c:v>3415</c:v>
                </c:pt>
                <c:pt idx="4">
                  <c:v>2000</c:v>
                </c:pt>
                <c:pt idx="5">
                  <c:v>1445</c:v>
                </c:pt>
                <c:pt idx="6">
                  <c:v>935</c:v>
                </c:pt>
                <c:pt idx="7">
                  <c:v>985</c:v>
                </c:pt>
                <c:pt idx="8">
                  <c:v>1020</c:v>
                </c:pt>
                <c:pt idx="9">
                  <c:v>1825</c:v>
                </c:pt>
                <c:pt idx="10">
                  <c:v>2230</c:v>
                </c:pt>
                <c:pt idx="11">
                  <c:v>2855</c:v>
                </c:pt>
              </c:numCache>
            </c:numRef>
          </c:val>
          <c:extLst>
            <c:ext xmlns:c16="http://schemas.microsoft.com/office/drawing/2014/chart" uri="{C3380CC4-5D6E-409C-BE32-E72D297353CC}">
              <c16:uniqueId val="{00000002-2AEC-4AF1-9804-278FC4956EDA}"/>
            </c:ext>
          </c:extLst>
        </c:ser>
        <c:dLbls>
          <c:showLegendKey val="0"/>
          <c:showVal val="0"/>
          <c:showCatName val="0"/>
          <c:showSerName val="0"/>
          <c:showPercent val="0"/>
          <c:showBubbleSize val="0"/>
        </c:dLbls>
        <c:gapWidth val="150"/>
        <c:axId val="232729984"/>
        <c:axId val="232731776"/>
      </c:barChart>
      <c:catAx>
        <c:axId val="232729984"/>
        <c:scaling>
          <c:orientation val="minMax"/>
        </c:scaling>
        <c:delete val="0"/>
        <c:axPos val="b"/>
        <c:numFmt formatCode="General" sourceLinked="0"/>
        <c:majorTickMark val="out"/>
        <c:minorTickMark val="none"/>
        <c:tickLblPos val="nextTo"/>
        <c:txPr>
          <a:bodyPr/>
          <a:lstStyle/>
          <a:p>
            <a:pPr>
              <a:defRPr sz="1100"/>
            </a:pPr>
            <a:endParaRPr lang="de-DE"/>
          </a:p>
        </c:txPr>
        <c:crossAx val="232731776"/>
        <c:crosses val="autoZero"/>
        <c:auto val="1"/>
        <c:lblAlgn val="ctr"/>
        <c:lblOffset val="100"/>
        <c:noMultiLvlLbl val="0"/>
      </c:catAx>
      <c:valAx>
        <c:axId val="232731776"/>
        <c:scaling>
          <c:orientation val="minMax"/>
        </c:scaling>
        <c:delete val="0"/>
        <c:axPos val="l"/>
        <c:numFmt formatCode="#,##0" sourceLinked="1"/>
        <c:majorTickMark val="out"/>
        <c:minorTickMark val="none"/>
        <c:tickLblPos val="nextTo"/>
        <c:txPr>
          <a:bodyPr/>
          <a:lstStyle/>
          <a:p>
            <a:pPr>
              <a:defRPr sz="1100"/>
            </a:pPr>
            <a:endParaRPr lang="de-DE"/>
          </a:p>
        </c:txPr>
        <c:crossAx val="232729984"/>
        <c:crosses val="autoZero"/>
        <c:crossBetween val="between"/>
      </c:valAx>
    </c:plotArea>
    <c:legend>
      <c:legendPos val="t"/>
      <c:layout>
        <c:manualLayout>
          <c:xMode val="edge"/>
          <c:yMode val="edge"/>
          <c:x val="0.48932690164909026"/>
          <c:y val="0.18804663840097036"/>
          <c:w val="0.19615027484771955"/>
          <c:h val="0.254749444780940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672" r="0.70866141732283672" t="0.78740157480314954" header="0.3149606299212615" footer="0.3149606299212615"/>
    <c:pageSetup paperSize="9" firstPageNumber="52" orientation="portrait" useFirstPageNumber="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'Übersicht-UBZ-SBZ (HWS) '!$A$93</c:f>
          <c:strCache>
            <c:ptCount val="1"/>
            <c:pt idx="0">
              <c:v>Bevölkerung nach Geschlecht und Staatsangehörigkeit am 31.12.2021</c:v>
            </c:pt>
          </c:strCache>
        </c:strRef>
      </c:tx>
      <c:layout>
        <c:manualLayout>
          <c:xMode val="edge"/>
          <c:yMode val="edge"/>
          <c:x val="0.19149823954932704"/>
          <c:y val="3.3258986403523601E-2"/>
        </c:manualLayout>
      </c:layout>
      <c:overlay val="0"/>
      <c:txPr>
        <a:bodyPr/>
        <a:lstStyle/>
        <a:p>
          <a:pPr>
            <a:defRPr sz="1200"/>
          </a:pPr>
          <a:endParaRPr lang="de-DE"/>
        </a:p>
      </c:txPr>
    </c:title>
    <c:autoTitleDeleted val="0"/>
    <c:plotArea>
      <c:layout>
        <c:manualLayout>
          <c:layoutTarget val="inner"/>
          <c:xMode val="edge"/>
          <c:yMode val="edge"/>
          <c:x val="8.0036008466688902E-2"/>
          <c:y val="6.8701328703304532E-2"/>
          <c:w val="0.89521013468659438"/>
          <c:h val="0.65938386920545244"/>
        </c:manualLayout>
      </c:layout>
      <c:barChart>
        <c:barDir val="col"/>
        <c:grouping val="clustered"/>
        <c:varyColors val="0"/>
        <c:ser>
          <c:idx val="0"/>
          <c:order val="0"/>
          <c:tx>
            <c:strRef>
              <c:f>'Übersicht-UBZ-SBZ (HWS) '!$G$6</c:f>
              <c:strCache>
                <c:ptCount val="1"/>
                <c:pt idx="0">
                  <c:v>Deutsche männlich</c:v>
                </c:pt>
              </c:strCache>
            </c:strRef>
          </c:tx>
          <c:spPr>
            <a:solidFill>
              <a:srgbClr val="00275B"/>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'!$G$72:$G$83</c:f>
              <c:numCache>
                <c:formatCode>#,##0</c:formatCode>
                <c:ptCount val="12"/>
                <c:pt idx="0">
                  <c:v>5690</c:v>
                </c:pt>
                <c:pt idx="1">
                  <c:v>5510</c:v>
                </c:pt>
                <c:pt idx="2">
                  <c:v>7430</c:v>
                </c:pt>
                <c:pt idx="3">
                  <c:v>7255</c:v>
                </c:pt>
                <c:pt idx="4">
                  <c:v>4765</c:v>
                </c:pt>
                <c:pt idx="5">
                  <c:v>3345</c:v>
                </c:pt>
                <c:pt idx="6">
                  <c:v>2105</c:v>
                </c:pt>
                <c:pt idx="7">
                  <c:v>2245</c:v>
                </c:pt>
                <c:pt idx="8">
                  <c:v>2185</c:v>
                </c:pt>
                <c:pt idx="9">
                  <c:v>4325</c:v>
                </c:pt>
                <c:pt idx="10">
                  <c:v>4300</c:v>
                </c:pt>
                <c:pt idx="11">
                  <c:v>5550</c:v>
                </c:pt>
              </c:numCache>
            </c:numRef>
          </c:val>
          <c:extLst>
            <c:ext xmlns:c16="http://schemas.microsoft.com/office/drawing/2014/chart" uri="{C3380CC4-5D6E-409C-BE32-E72D297353CC}">
              <c16:uniqueId val="{00000000-B765-4EE9-889B-6D7B3901C64D}"/>
            </c:ext>
          </c:extLst>
        </c:ser>
        <c:ser>
          <c:idx val="1"/>
          <c:order val="1"/>
          <c:tx>
            <c:strRef>
              <c:f>'Übersicht-UBZ-SBZ (HWS) '!$H$6</c:f>
              <c:strCache>
                <c:ptCount val="1"/>
                <c:pt idx="0">
                  <c:v>Deutsche weiblich</c:v>
                </c:pt>
              </c:strCache>
            </c:strRef>
          </c:tx>
          <c:spPr>
            <a:solidFill>
              <a:srgbClr val="B90C39"/>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'!$H$72:$H$83</c:f>
              <c:numCache>
                <c:formatCode>#,##0</c:formatCode>
                <c:ptCount val="12"/>
                <c:pt idx="0">
                  <c:v>5545</c:v>
                </c:pt>
                <c:pt idx="1">
                  <c:v>5750</c:v>
                </c:pt>
                <c:pt idx="2">
                  <c:v>7160</c:v>
                </c:pt>
                <c:pt idx="3">
                  <c:v>7270</c:v>
                </c:pt>
                <c:pt idx="4">
                  <c:v>4890</c:v>
                </c:pt>
                <c:pt idx="5">
                  <c:v>3355</c:v>
                </c:pt>
                <c:pt idx="6">
                  <c:v>2050</c:v>
                </c:pt>
                <c:pt idx="7">
                  <c:v>2250</c:v>
                </c:pt>
                <c:pt idx="8">
                  <c:v>2210</c:v>
                </c:pt>
                <c:pt idx="9">
                  <c:v>4285</c:v>
                </c:pt>
                <c:pt idx="10">
                  <c:v>4270</c:v>
                </c:pt>
                <c:pt idx="11">
                  <c:v>5660</c:v>
                </c:pt>
              </c:numCache>
            </c:numRef>
          </c:val>
          <c:extLst>
            <c:ext xmlns:c16="http://schemas.microsoft.com/office/drawing/2014/chart" uri="{C3380CC4-5D6E-409C-BE32-E72D297353CC}">
              <c16:uniqueId val="{00000001-B765-4EE9-889B-6D7B3901C64D}"/>
            </c:ext>
          </c:extLst>
        </c:ser>
        <c:ser>
          <c:idx val="2"/>
          <c:order val="2"/>
          <c:tx>
            <c:strRef>
              <c:f>'Übersicht-UBZ-SBZ (HWS) '!$J$6</c:f>
              <c:strCache>
                <c:ptCount val="1"/>
                <c:pt idx="0">
                  <c:v>Ausländer männlich</c:v>
                </c:pt>
              </c:strCache>
            </c:strRef>
          </c:tx>
          <c:spPr>
            <a:solidFill>
              <a:srgbClr val="34557E"/>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'!$J$72:$J$83</c:f>
              <c:numCache>
                <c:formatCode>#,##0</c:formatCode>
                <c:ptCount val="12"/>
                <c:pt idx="0">
                  <c:v>1935</c:v>
                </c:pt>
                <c:pt idx="1">
                  <c:v>3470</c:v>
                </c:pt>
                <c:pt idx="2">
                  <c:v>3475</c:v>
                </c:pt>
                <c:pt idx="3">
                  <c:v>2275</c:v>
                </c:pt>
                <c:pt idx="4">
                  <c:v>630</c:v>
                </c:pt>
                <c:pt idx="5">
                  <c:v>245</c:v>
                </c:pt>
                <c:pt idx="6">
                  <c:v>270</c:v>
                </c:pt>
                <c:pt idx="7">
                  <c:v>575</c:v>
                </c:pt>
                <c:pt idx="8">
                  <c:v>605</c:v>
                </c:pt>
                <c:pt idx="9">
                  <c:v>375</c:v>
                </c:pt>
                <c:pt idx="10">
                  <c:v>1055</c:v>
                </c:pt>
                <c:pt idx="11">
                  <c:v>1325</c:v>
                </c:pt>
              </c:numCache>
            </c:numRef>
          </c:val>
          <c:extLst>
            <c:ext xmlns:c16="http://schemas.microsoft.com/office/drawing/2014/chart" uri="{C3380CC4-5D6E-409C-BE32-E72D297353CC}">
              <c16:uniqueId val="{00000002-B765-4EE9-889B-6D7B3901C64D}"/>
            </c:ext>
          </c:extLst>
        </c:ser>
        <c:ser>
          <c:idx val="3"/>
          <c:order val="3"/>
          <c:tx>
            <c:strRef>
              <c:f>'Übersicht-UBZ-SBZ (HWS) '!$K$6</c:f>
              <c:strCache>
                <c:ptCount val="1"/>
                <c:pt idx="0">
                  <c:v>Ausländer weiblich</c:v>
                </c:pt>
              </c:strCache>
            </c:strRef>
          </c:tx>
          <c:spPr>
            <a:solidFill>
              <a:srgbClr val="D44F74"/>
            </a:solidFill>
          </c:spPr>
          <c:invertIfNegative val="0"/>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'Übersicht-UBZ-SBZ (HWS) '!$K$72:$K$83</c:f>
              <c:numCache>
                <c:formatCode>#,##0</c:formatCode>
                <c:ptCount val="12"/>
                <c:pt idx="0">
                  <c:v>1490</c:v>
                </c:pt>
                <c:pt idx="1">
                  <c:v>3075</c:v>
                </c:pt>
                <c:pt idx="2">
                  <c:v>2915</c:v>
                </c:pt>
                <c:pt idx="3">
                  <c:v>1850</c:v>
                </c:pt>
                <c:pt idx="4">
                  <c:v>550</c:v>
                </c:pt>
                <c:pt idx="5">
                  <c:v>255</c:v>
                </c:pt>
                <c:pt idx="6">
                  <c:v>255</c:v>
                </c:pt>
                <c:pt idx="7">
                  <c:v>440</c:v>
                </c:pt>
                <c:pt idx="8">
                  <c:v>385</c:v>
                </c:pt>
                <c:pt idx="9">
                  <c:v>355</c:v>
                </c:pt>
                <c:pt idx="10">
                  <c:v>1005</c:v>
                </c:pt>
                <c:pt idx="11">
                  <c:v>1115</c:v>
                </c:pt>
              </c:numCache>
            </c:numRef>
          </c:val>
          <c:extLst>
            <c:ext xmlns:c16="http://schemas.microsoft.com/office/drawing/2014/chart" uri="{C3380CC4-5D6E-409C-BE32-E72D297353CC}">
              <c16:uniqueId val="{00000003-B765-4EE9-889B-6D7B3901C64D}"/>
            </c:ext>
          </c:extLst>
        </c:ser>
        <c:dLbls>
          <c:showLegendKey val="0"/>
          <c:showVal val="0"/>
          <c:showCatName val="0"/>
          <c:showSerName val="0"/>
          <c:showPercent val="0"/>
          <c:showBubbleSize val="0"/>
        </c:dLbls>
        <c:gapWidth val="150"/>
        <c:axId val="231612800"/>
        <c:axId val="231614336"/>
      </c:barChart>
      <c:catAx>
        <c:axId val="231612800"/>
        <c:scaling>
          <c:orientation val="minMax"/>
        </c:scaling>
        <c:delete val="0"/>
        <c:axPos val="b"/>
        <c:numFmt formatCode="General" sourceLinked="0"/>
        <c:majorTickMark val="out"/>
        <c:minorTickMark val="none"/>
        <c:tickLblPos val="nextTo"/>
        <c:txPr>
          <a:bodyPr/>
          <a:lstStyle/>
          <a:p>
            <a:pPr>
              <a:defRPr b="1"/>
            </a:pPr>
            <a:endParaRPr lang="de-DE"/>
          </a:p>
        </c:txPr>
        <c:crossAx val="231614336"/>
        <c:crosses val="autoZero"/>
        <c:auto val="1"/>
        <c:lblAlgn val="ctr"/>
        <c:lblOffset val="100"/>
        <c:noMultiLvlLbl val="0"/>
      </c:catAx>
      <c:valAx>
        <c:axId val="231614336"/>
        <c:scaling>
          <c:orientation val="minMax"/>
        </c:scaling>
        <c:delete val="0"/>
        <c:axPos val="l"/>
        <c:numFmt formatCode="#,##0" sourceLinked="1"/>
        <c:majorTickMark val="out"/>
        <c:minorTickMark val="none"/>
        <c:tickLblPos val="nextTo"/>
        <c:txPr>
          <a:bodyPr/>
          <a:lstStyle/>
          <a:p>
            <a:pPr>
              <a:defRPr b="1"/>
            </a:pPr>
            <a:endParaRPr lang="de-DE"/>
          </a:p>
        </c:txPr>
        <c:crossAx val="231612800"/>
        <c:crosses val="autoZero"/>
        <c:crossBetween val="between"/>
      </c:valAx>
    </c:plotArea>
    <c:legend>
      <c:legendPos val="r"/>
      <c:layout>
        <c:manualLayout>
          <c:xMode val="edge"/>
          <c:yMode val="edge"/>
          <c:x val="0.50709911828172116"/>
          <c:y val="0.16178685935216183"/>
          <c:w val="0.20902320286189272"/>
          <c:h val="0.21124758357301146"/>
        </c:manualLayout>
      </c:layout>
      <c:overlay val="0"/>
      <c:txPr>
        <a:bodyPr/>
        <a:lstStyle/>
        <a:p>
          <a:pPr>
            <a:defRPr b="1"/>
          </a:pPr>
          <a:endParaRPr lang="de-DE"/>
        </a:p>
      </c:txPr>
    </c:legend>
    <c:plotVisOnly val="1"/>
    <c:dispBlanksAs val="gap"/>
    <c:showDLblsOverMax val="0"/>
  </c:chart>
  <c:spPr>
    <a:ln>
      <a:noFill/>
    </a:ln>
  </c:spPr>
  <c:txPr>
    <a:bodyPr/>
    <a:lstStyle/>
    <a:p>
      <a:pPr>
        <a:defRPr sz="11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06-2018'!$A$27</c:f>
          <c:strCache>
            <c:ptCount val="1"/>
            <c:pt idx="0">
              <c:v>Sozialversicherungspflichtig Beschäftigte in den Stadtbezirken am 30.06.2021 (absolut)</c:v>
            </c:pt>
          </c:strCache>
        </c:strRef>
      </c:tx>
      <c:overlay val="0"/>
      <c:txPr>
        <a:bodyPr/>
        <a:lstStyle/>
        <a:p>
          <a:pPr>
            <a:defRPr sz="1200"/>
          </a:pPr>
          <a:endParaRPr lang="de-DE"/>
        </a:p>
      </c:txPr>
    </c:title>
    <c:autoTitleDeleted val="0"/>
    <c:plotArea>
      <c:layout>
        <c:manualLayout>
          <c:layoutTarget val="inner"/>
          <c:xMode val="edge"/>
          <c:yMode val="edge"/>
          <c:x val="0.22517182514501194"/>
          <c:y val="0.13891705609969537"/>
          <c:w val="0.70357488656710265"/>
          <c:h val="0.74342252950088561"/>
        </c:manualLayout>
      </c:layout>
      <c:barChart>
        <c:barDir val="bar"/>
        <c:grouping val="clustered"/>
        <c:varyColors val="0"/>
        <c:ser>
          <c:idx val="0"/>
          <c:order val="0"/>
          <c:spPr>
            <a:solidFill>
              <a:srgbClr val="34557E"/>
            </a:solidFill>
          </c:spPr>
          <c:invertIfNegative val="0"/>
          <c:cat>
            <c:strRef>
              <c:f>'Anteil SozBesch 06-2018'!$B$8:$B$19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06-2018'!$C$8:$C$19</c:f>
              <c:numCache>
                <c:formatCode>#,##0</c:formatCode>
                <c:ptCount val="12"/>
                <c:pt idx="0">
                  <c:v>7285</c:v>
                </c:pt>
                <c:pt idx="1">
                  <c:v>7565</c:v>
                </c:pt>
                <c:pt idx="2">
                  <c:v>9500</c:v>
                </c:pt>
                <c:pt idx="3">
                  <c:v>8035</c:v>
                </c:pt>
                <c:pt idx="4">
                  <c:v>4545</c:v>
                </c:pt>
                <c:pt idx="5">
                  <c:v>3160</c:v>
                </c:pt>
                <c:pt idx="6">
                  <c:v>2195</c:v>
                </c:pt>
                <c:pt idx="7">
                  <c:v>2420</c:v>
                </c:pt>
                <c:pt idx="8">
                  <c:v>2455</c:v>
                </c:pt>
                <c:pt idx="9">
                  <c:v>4080</c:v>
                </c:pt>
                <c:pt idx="10">
                  <c:v>5185</c:v>
                </c:pt>
                <c:pt idx="11">
                  <c:v>6440</c:v>
                </c:pt>
              </c:numCache>
            </c:numRef>
          </c:val>
          <c:extLst>
            <c:ext xmlns:c16="http://schemas.microsoft.com/office/drawing/2014/chart" uri="{C3380CC4-5D6E-409C-BE32-E72D297353CC}">
              <c16:uniqueId val="{00000000-9A62-4DF7-A3FB-401E3FE73E4B}"/>
            </c:ext>
          </c:extLst>
        </c:ser>
        <c:dLbls>
          <c:showLegendKey val="0"/>
          <c:showVal val="0"/>
          <c:showCatName val="0"/>
          <c:showSerName val="0"/>
          <c:showPercent val="0"/>
          <c:showBubbleSize val="0"/>
        </c:dLbls>
        <c:gapWidth val="150"/>
        <c:axId val="233899904"/>
        <c:axId val="233901440"/>
      </c:barChart>
      <c:catAx>
        <c:axId val="233899904"/>
        <c:scaling>
          <c:orientation val="maxMin"/>
        </c:scaling>
        <c:delete val="0"/>
        <c:axPos val="l"/>
        <c:numFmt formatCode="General" sourceLinked="0"/>
        <c:majorTickMark val="out"/>
        <c:minorTickMark val="none"/>
        <c:tickLblPos val="nextTo"/>
        <c:txPr>
          <a:bodyPr/>
          <a:lstStyle/>
          <a:p>
            <a:pPr>
              <a:defRPr sz="1200" b="1"/>
            </a:pPr>
            <a:endParaRPr lang="de-DE"/>
          </a:p>
        </c:txPr>
        <c:crossAx val="233901440"/>
        <c:crosses val="autoZero"/>
        <c:auto val="1"/>
        <c:lblAlgn val="ctr"/>
        <c:lblOffset val="100"/>
        <c:noMultiLvlLbl val="0"/>
      </c:catAx>
      <c:valAx>
        <c:axId val="233901440"/>
        <c:scaling>
          <c:orientation val="minMax"/>
        </c:scaling>
        <c:delete val="0"/>
        <c:axPos val="b"/>
        <c:numFmt formatCode="#,##0" sourceLinked="0"/>
        <c:majorTickMark val="out"/>
        <c:minorTickMark val="none"/>
        <c:tickLblPos val="nextTo"/>
        <c:txPr>
          <a:bodyPr/>
          <a:lstStyle/>
          <a:p>
            <a:pPr>
              <a:defRPr sz="1200" b="1"/>
            </a:pPr>
            <a:endParaRPr lang="de-DE"/>
          </a:p>
        </c:txPr>
        <c:crossAx val="23389990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06-2018'!$A$60</c:f>
          <c:strCache>
            <c:ptCount val="1"/>
            <c:pt idx="0">
              <c:v>Sozialversicherungspflichtig Beschäftigte in den Stadtbezirken am 30.06.2021 (in %)</c:v>
            </c:pt>
          </c:strCache>
        </c:strRef>
      </c:tx>
      <c:layout>
        <c:manualLayout>
          <c:xMode val="edge"/>
          <c:yMode val="edge"/>
          <c:x val="0.13773686612972005"/>
          <c:y val="2.5115525332060764E-2"/>
        </c:manualLayout>
      </c:layout>
      <c:overlay val="0"/>
      <c:txPr>
        <a:bodyPr/>
        <a:lstStyle/>
        <a:p>
          <a:pPr>
            <a:defRPr sz="1200"/>
          </a:pPr>
          <a:endParaRPr lang="de-DE"/>
        </a:p>
      </c:txPr>
    </c:title>
    <c:autoTitleDeleted val="0"/>
    <c:plotArea>
      <c:layout>
        <c:manualLayout>
          <c:layoutTarget val="inner"/>
          <c:xMode val="edge"/>
          <c:yMode val="edge"/>
          <c:x val="0.22517182514501177"/>
          <c:y val="0.13891705609969554"/>
          <c:w val="0.69788667628150824"/>
          <c:h val="0.77856307118236656"/>
        </c:manualLayout>
      </c:layout>
      <c:barChart>
        <c:barDir val="bar"/>
        <c:grouping val="clustered"/>
        <c:varyColors val="0"/>
        <c:ser>
          <c:idx val="0"/>
          <c:order val="0"/>
          <c:tx>
            <c:strRef>
              <c:f>'Anteil SozBesch 06-2018'!$I$5</c:f>
              <c:strCache>
                <c:ptCount val="1"/>
              </c:strCache>
            </c:strRef>
          </c:tx>
          <c:spPr>
            <a:solidFill>
              <a:srgbClr val="B90C39"/>
            </a:solidFill>
          </c:spPr>
          <c:invertIfNegative val="0"/>
          <c:dLbls>
            <c:spPr>
              <a:noFill/>
              <a:ln>
                <a:noFill/>
              </a:ln>
              <a:effectLst/>
            </c:spPr>
            <c:txPr>
              <a:bodyPr/>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'Anteil SozBesch 06-2018'!$B$8:$B$19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 Hollerst.</c:v>
                </c:pt>
                <c:pt idx="11">
                  <c:v>Münchener Straße</c:v>
                </c:pt>
              </c:strCache>
            </c:strRef>
          </c:cat>
          <c:val>
            <c:numRef>
              <c:f>'Anteil SozBesch 06-2018'!$D$8:$D$19</c:f>
              <c:numCache>
                <c:formatCode>#,##0.0</c:formatCode>
                <c:ptCount val="12"/>
                <c:pt idx="0">
                  <c:v>70.900243309002434</c:v>
                </c:pt>
                <c:pt idx="1">
                  <c:v>67.938931297709928</c:v>
                </c:pt>
                <c:pt idx="2">
                  <c:v>69.444444444444443</c:v>
                </c:pt>
                <c:pt idx="3">
                  <c:v>67.606226335717295</c:v>
                </c:pt>
                <c:pt idx="4">
                  <c:v>67.835820895522389</c:v>
                </c:pt>
                <c:pt idx="5">
                  <c:v>70.300333704115687</c:v>
                </c:pt>
                <c:pt idx="6">
                  <c:v>75.300171526586624</c:v>
                </c:pt>
                <c:pt idx="7">
                  <c:v>69.241773962804004</c:v>
                </c:pt>
                <c:pt idx="8">
                  <c:v>71.678832116788314</c:v>
                </c:pt>
                <c:pt idx="9">
                  <c:v>69.328802039082419</c:v>
                </c:pt>
                <c:pt idx="10">
                  <c:v>74.87364620938628</c:v>
                </c:pt>
                <c:pt idx="11">
                  <c:v>72.156862745098039</c:v>
                </c:pt>
              </c:numCache>
            </c:numRef>
          </c:val>
          <c:extLst>
            <c:ext xmlns:c16="http://schemas.microsoft.com/office/drawing/2014/chart" uri="{C3380CC4-5D6E-409C-BE32-E72D297353CC}">
              <c16:uniqueId val="{00000000-37DA-45F6-AF30-8E0C98B4910B}"/>
            </c:ext>
          </c:extLst>
        </c:ser>
        <c:dLbls>
          <c:showLegendKey val="0"/>
          <c:showVal val="0"/>
          <c:showCatName val="0"/>
          <c:showSerName val="0"/>
          <c:showPercent val="0"/>
          <c:showBubbleSize val="0"/>
        </c:dLbls>
        <c:gapWidth val="150"/>
        <c:axId val="233935616"/>
        <c:axId val="233937152"/>
      </c:barChart>
      <c:catAx>
        <c:axId val="233935616"/>
        <c:scaling>
          <c:orientation val="maxMin"/>
        </c:scaling>
        <c:delete val="0"/>
        <c:axPos val="l"/>
        <c:numFmt formatCode="General" sourceLinked="0"/>
        <c:majorTickMark val="out"/>
        <c:minorTickMark val="none"/>
        <c:tickLblPos val="nextTo"/>
        <c:txPr>
          <a:bodyPr/>
          <a:lstStyle/>
          <a:p>
            <a:pPr>
              <a:defRPr sz="1200" b="1"/>
            </a:pPr>
            <a:endParaRPr lang="de-DE"/>
          </a:p>
        </c:txPr>
        <c:crossAx val="233937152"/>
        <c:crosses val="autoZero"/>
        <c:auto val="1"/>
        <c:lblAlgn val="ctr"/>
        <c:lblOffset val="100"/>
        <c:noMultiLvlLbl val="0"/>
      </c:catAx>
      <c:valAx>
        <c:axId val="233937152"/>
        <c:scaling>
          <c:orientation val="minMax"/>
        </c:scaling>
        <c:delete val="0"/>
        <c:axPos val="b"/>
        <c:title>
          <c:tx>
            <c:rich>
              <a:bodyPr/>
              <a:lstStyle/>
              <a:p>
                <a:pPr>
                  <a:defRPr sz="1200"/>
                </a:pPr>
                <a:r>
                  <a:rPr lang="de-DE" sz="1200"/>
                  <a:t>%</a:t>
                </a:r>
              </a:p>
            </c:rich>
          </c:tx>
          <c:layout>
            <c:manualLayout>
              <c:xMode val="edge"/>
              <c:yMode val="edge"/>
              <c:x val="0.93939920839414581"/>
              <c:y val="0.9330808080808084"/>
            </c:manualLayout>
          </c:layout>
          <c:overlay val="0"/>
        </c:title>
        <c:numFmt formatCode="#,##0" sourceLinked="0"/>
        <c:majorTickMark val="out"/>
        <c:minorTickMark val="none"/>
        <c:tickLblPos val="nextTo"/>
        <c:txPr>
          <a:bodyPr/>
          <a:lstStyle/>
          <a:p>
            <a:pPr>
              <a:defRPr sz="1200" b="1"/>
            </a:pPr>
            <a:endParaRPr lang="de-DE"/>
          </a:p>
        </c:txPr>
        <c:crossAx val="23393561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Entw.'!$A$26</c:f>
          <c:strCache>
            <c:ptCount val="1"/>
            <c:pt idx="0">
              <c:v>Veränderung der sozialversicherungspflichtig Beschäftigten 2011-2021 (absolut) in den Stadtbezirken</c:v>
            </c:pt>
          </c:strCache>
        </c:strRef>
      </c:tx>
      <c:overlay val="0"/>
      <c:spPr>
        <a:noFill/>
        <a:ln>
          <a:noFill/>
        </a:ln>
      </c:spPr>
      <c:txPr>
        <a:bodyPr rot="0" vert="horz" anchor="ctr" anchorCtr="1"/>
        <a:lstStyle/>
        <a:p>
          <a:pPr algn="ctr" rtl="0">
            <a:defRPr lang="de-DE" sz="1400" b="1" i="0" u="none" strike="noStrike" kern="1200" baseline="0">
              <a:solidFill>
                <a:sysClr val="windowText" lastClr="000000"/>
              </a:solidFill>
              <a:latin typeface="Arial" pitchFamily="34" charset="0"/>
              <a:ea typeface="+mn-ea"/>
              <a:cs typeface="Arial" pitchFamily="34" charset="0"/>
            </a:defRPr>
          </a:pPr>
          <a:endParaRPr lang="de-DE"/>
        </a:p>
      </c:txPr>
    </c:title>
    <c:autoTitleDeleted val="0"/>
    <c:plotArea>
      <c:layout>
        <c:manualLayout>
          <c:layoutTarget val="inner"/>
          <c:xMode val="edge"/>
          <c:yMode val="edge"/>
          <c:x val="0.29527634650507395"/>
          <c:y val="0.16765703338251814"/>
          <c:w val="0.56483710705516654"/>
          <c:h val="0.77459621629354569"/>
        </c:manualLayout>
      </c:layout>
      <c:barChart>
        <c:barDir val="bar"/>
        <c:grouping val="clustered"/>
        <c:varyColors val="0"/>
        <c:ser>
          <c:idx val="0"/>
          <c:order val="0"/>
          <c:spPr>
            <a:solidFill>
              <a:srgbClr val="34557E"/>
            </a:solidFill>
          </c:spPr>
          <c:invertIfNegative val="0"/>
          <c:cat>
            <c:strRef>
              <c:f>'SozBesch Entw.'!$B$8:$B$19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 Hollerst.</c:v>
                </c:pt>
                <c:pt idx="11">
                  <c:v>Münchener Straße</c:v>
                </c:pt>
              </c:strCache>
            </c:strRef>
          </c:cat>
          <c:val>
            <c:numRef>
              <c:f>'SozBesch Entw.'!$N$8:$N$19</c:f>
              <c:numCache>
                <c:formatCode>\+#,##0;\-#,##0;0</c:formatCode>
                <c:ptCount val="12"/>
                <c:pt idx="0">
                  <c:v>2075</c:v>
                </c:pt>
                <c:pt idx="1">
                  <c:v>1125</c:v>
                </c:pt>
                <c:pt idx="2">
                  <c:v>2350</c:v>
                </c:pt>
                <c:pt idx="3">
                  <c:v>2245</c:v>
                </c:pt>
                <c:pt idx="4">
                  <c:v>990</c:v>
                </c:pt>
                <c:pt idx="5">
                  <c:v>1000</c:v>
                </c:pt>
                <c:pt idx="6">
                  <c:v>855</c:v>
                </c:pt>
                <c:pt idx="7">
                  <c:v>480</c:v>
                </c:pt>
                <c:pt idx="8">
                  <c:v>680</c:v>
                </c:pt>
                <c:pt idx="9">
                  <c:v>1020</c:v>
                </c:pt>
                <c:pt idx="10">
                  <c:v>1760</c:v>
                </c:pt>
                <c:pt idx="11">
                  <c:v>1540</c:v>
                </c:pt>
              </c:numCache>
            </c:numRef>
          </c:val>
          <c:extLst>
            <c:ext xmlns:c16="http://schemas.microsoft.com/office/drawing/2014/chart" uri="{C3380CC4-5D6E-409C-BE32-E72D297353CC}">
              <c16:uniqueId val="{00000000-26E1-460D-9EB4-F57F90DF6DCD}"/>
            </c:ext>
          </c:extLst>
        </c:ser>
        <c:dLbls>
          <c:showLegendKey val="0"/>
          <c:showVal val="0"/>
          <c:showCatName val="0"/>
          <c:showSerName val="0"/>
          <c:showPercent val="0"/>
          <c:showBubbleSize val="0"/>
        </c:dLbls>
        <c:gapWidth val="150"/>
        <c:axId val="234016768"/>
        <c:axId val="234018304"/>
      </c:barChart>
      <c:catAx>
        <c:axId val="234016768"/>
        <c:scaling>
          <c:orientation val="maxMin"/>
        </c:scaling>
        <c:delete val="0"/>
        <c:axPos val="l"/>
        <c:numFmt formatCode="General" sourceLinked="0"/>
        <c:majorTickMark val="out"/>
        <c:minorTickMark val="none"/>
        <c:tickLblPos val="low"/>
        <c:txPr>
          <a:bodyPr/>
          <a:lstStyle/>
          <a:p>
            <a:pPr>
              <a:defRPr sz="1100" b="1"/>
            </a:pPr>
            <a:endParaRPr lang="de-DE"/>
          </a:p>
        </c:txPr>
        <c:crossAx val="234018304"/>
        <c:crosses val="autoZero"/>
        <c:auto val="1"/>
        <c:lblAlgn val="ctr"/>
        <c:lblOffset val="100"/>
        <c:noMultiLvlLbl val="0"/>
      </c:catAx>
      <c:valAx>
        <c:axId val="234018304"/>
        <c:scaling>
          <c:orientation val="minMax"/>
        </c:scaling>
        <c:delete val="0"/>
        <c:axPos val="b"/>
        <c:numFmt formatCode="\+#\ ##0_ ;\-#\ ##0;#\ ##0\ " sourceLinked="0"/>
        <c:majorTickMark val="out"/>
        <c:minorTickMark val="none"/>
        <c:tickLblPos val="nextTo"/>
        <c:txPr>
          <a:bodyPr/>
          <a:lstStyle/>
          <a:p>
            <a:pPr>
              <a:defRPr sz="1200" b="1"/>
            </a:pPr>
            <a:endParaRPr lang="de-DE"/>
          </a:p>
        </c:txPr>
        <c:crossAx val="23401676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Entw.'!$A$56</c:f>
          <c:strCache>
            <c:ptCount val="1"/>
            <c:pt idx="0">
              <c:v>Veränderung der sozialversicherungspflichtig Beschäftigten 2011-2021 (prozentual) in den Stadtbezirken</c:v>
            </c:pt>
          </c:strCache>
        </c:strRef>
      </c:tx>
      <c:layout>
        <c:manualLayout>
          <c:xMode val="edge"/>
          <c:yMode val="edge"/>
          <c:x val="0.11581707905727298"/>
          <c:y val="2.0073475488295502E-2"/>
        </c:manualLayout>
      </c:layout>
      <c:overlay val="0"/>
      <c:txPr>
        <a:bodyPr anchor="ctr" anchorCtr="0"/>
        <a:lstStyle/>
        <a:p>
          <a:pPr>
            <a:defRPr sz="1200"/>
          </a:pPr>
          <a:endParaRPr lang="de-DE"/>
        </a:p>
      </c:txPr>
    </c:title>
    <c:autoTitleDeleted val="0"/>
    <c:plotArea>
      <c:layout>
        <c:manualLayout>
          <c:layoutTarget val="inner"/>
          <c:xMode val="edge"/>
          <c:yMode val="edge"/>
          <c:x val="0.29527634650507395"/>
          <c:y val="9.0465403781049322E-2"/>
          <c:w val="0.56483710705516654"/>
          <c:h val="0.85265453231389754"/>
        </c:manualLayout>
      </c:layout>
      <c:barChart>
        <c:barDir val="bar"/>
        <c:grouping val="clustered"/>
        <c:varyColors val="0"/>
        <c:ser>
          <c:idx val="0"/>
          <c:order val="0"/>
          <c:spPr>
            <a:solidFill>
              <a:srgbClr val="B90C39"/>
            </a:solidFill>
          </c:spPr>
          <c:invertIfNegative val="0"/>
          <c:dLbls>
            <c:spPr>
              <a:noFill/>
              <a:ln>
                <a:noFill/>
              </a:ln>
              <a:effectLst/>
            </c:spPr>
            <c:txPr>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('SozBesch Entw.'!$B$8:$B$19,'SozBesch Entw.'!$B$22)</c:f>
              <c:strCache>
                <c:ptCount val="13"/>
                <c:pt idx="0">
                  <c:v>Mitte</c:v>
                </c:pt>
                <c:pt idx="1">
                  <c:v>Nordwest</c:v>
                </c:pt>
                <c:pt idx="2">
                  <c:v>Nordost</c:v>
                </c:pt>
                <c:pt idx="3">
                  <c:v>Südost</c:v>
                </c:pt>
                <c:pt idx="4">
                  <c:v>Südwest</c:v>
                </c:pt>
                <c:pt idx="5">
                  <c:v>West</c:v>
                </c:pt>
                <c:pt idx="6">
                  <c:v>Etting</c:v>
                </c:pt>
                <c:pt idx="7">
                  <c:v>Oberhaunstadt</c:v>
                </c:pt>
                <c:pt idx="8">
                  <c:v>Mailing</c:v>
                </c:pt>
                <c:pt idx="9">
                  <c:v>Süd</c:v>
                </c:pt>
                <c:pt idx="10">
                  <c:v>Friedrichsh.- Hollerst.</c:v>
                </c:pt>
                <c:pt idx="11">
                  <c:v>Münchener Straße</c:v>
                </c:pt>
                <c:pt idx="12">
                  <c:v>Stadt Ingolstadt</c:v>
                </c:pt>
              </c:strCache>
            </c:strRef>
          </c:cat>
          <c:val>
            <c:numRef>
              <c:f>('SozBesch Entw.'!$O$8:$O$19,'SozBesch Entw.'!$O$22)</c:f>
              <c:numCache>
                <c:formatCode>0.0</c:formatCode>
                <c:ptCount val="13"/>
                <c:pt idx="0">
                  <c:v>39.827255278310943</c:v>
                </c:pt>
                <c:pt idx="1">
                  <c:v>17.468944099378884</c:v>
                </c:pt>
                <c:pt idx="2">
                  <c:v>32.867132867132867</c:v>
                </c:pt>
                <c:pt idx="3">
                  <c:v>38.773747841105354</c:v>
                </c:pt>
                <c:pt idx="4">
                  <c:v>27.848101265822784</c:v>
                </c:pt>
                <c:pt idx="5">
                  <c:v>46.296296296296298</c:v>
                </c:pt>
                <c:pt idx="6">
                  <c:v>63.805970149253731</c:v>
                </c:pt>
                <c:pt idx="7">
                  <c:v>24.742268041237114</c:v>
                </c:pt>
                <c:pt idx="8">
                  <c:v>38.309859154929576</c:v>
                </c:pt>
                <c:pt idx="9">
                  <c:v>33.333333333333329</c:v>
                </c:pt>
                <c:pt idx="10">
                  <c:v>51.386861313868614</c:v>
                </c:pt>
                <c:pt idx="11">
                  <c:v>31.428571428571427</c:v>
                </c:pt>
                <c:pt idx="12">
                  <c:v>27.419844239910994</c:v>
                </c:pt>
              </c:numCache>
            </c:numRef>
          </c:val>
          <c:extLst>
            <c:ext xmlns:c16="http://schemas.microsoft.com/office/drawing/2014/chart" uri="{C3380CC4-5D6E-409C-BE32-E72D297353CC}">
              <c16:uniqueId val="{00000000-5900-4CF8-AADD-5BA7573DF08B}"/>
            </c:ext>
          </c:extLst>
        </c:ser>
        <c:dLbls>
          <c:dLblPos val="outEnd"/>
          <c:showLegendKey val="0"/>
          <c:showVal val="1"/>
          <c:showCatName val="0"/>
          <c:showSerName val="0"/>
          <c:showPercent val="0"/>
          <c:showBubbleSize val="0"/>
        </c:dLbls>
        <c:gapWidth val="150"/>
        <c:axId val="234238336"/>
        <c:axId val="234241024"/>
      </c:barChart>
      <c:catAx>
        <c:axId val="234238336"/>
        <c:scaling>
          <c:orientation val="maxMin"/>
        </c:scaling>
        <c:delete val="0"/>
        <c:axPos val="l"/>
        <c:numFmt formatCode="General" sourceLinked="0"/>
        <c:majorTickMark val="out"/>
        <c:minorTickMark val="none"/>
        <c:tickLblPos val="low"/>
        <c:txPr>
          <a:bodyPr/>
          <a:lstStyle/>
          <a:p>
            <a:pPr>
              <a:defRPr sz="1100" b="1"/>
            </a:pPr>
            <a:endParaRPr lang="de-DE"/>
          </a:p>
        </c:txPr>
        <c:crossAx val="234241024"/>
        <c:crosses val="autoZero"/>
        <c:auto val="1"/>
        <c:lblAlgn val="ctr"/>
        <c:lblOffset val="100"/>
        <c:noMultiLvlLbl val="0"/>
      </c:catAx>
      <c:valAx>
        <c:axId val="234241024"/>
        <c:scaling>
          <c:orientation val="minMax"/>
        </c:scaling>
        <c:delete val="0"/>
        <c:axPos val="b"/>
        <c:numFmt formatCode="\+#\ ##0_ ;\-#\ ##0;#\ ##0\ " sourceLinked="0"/>
        <c:majorTickMark val="out"/>
        <c:minorTickMark val="none"/>
        <c:tickLblPos val="nextTo"/>
        <c:txPr>
          <a:bodyPr/>
          <a:lstStyle/>
          <a:p>
            <a:pPr>
              <a:defRPr sz="1200" b="1"/>
            </a:pPr>
            <a:endParaRPr lang="de-DE"/>
          </a:p>
        </c:txPr>
        <c:crossAx val="23423833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Betriebe nach Stadtbezirken 2019</a:t>
            </a:r>
          </a:p>
        </c:rich>
      </c:tx>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v>Betriebe</c:v>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'Betriebe+SozBesch'!$G$34:$G$45</c:f>
              <c:numCache>
                <c:formatCode>#,##0</c:formatCode>
                <c:ptCount val="12"/>
                <c:pt idx="0">
                  <c:v>1309</c:v>
                </c:pt>
                <c:pt idx="1">
                  <c:v>402</c:v>
                </c:pt>
                <c:pt idx="2">
                  <c:v>660</c:v>
                </c:pt>
                <c:pt idx="3">
                  <c:v>711</c:v>
                </c:pt>
                <c:pt idx="4">
                  <c:v>245</c:v>
                </c:pt>
                <c:pt idx="5">
                  <c:v>177</c:v>
                </c:pt>
                <c:pt idx="6">
                  <c:v>73</c:v>
                </c:pt>
                <c:pt idx="7">
                  <c:v>88</c:v>
                </c:pt>
                <c:pt idx="8">
                  <c:v>306</c:v>
                </c:pt>
                <c:pt idx="9">
                  <c:v>243</c:v>
                </c:pt>
                <c:pt idx="10">
                  <c:v>424</c:v>
                </c:pt>
                <c:pt idx="11">
                  <c:v>588</c:v>
                </c:pt>
              </c:numCache>
            </c:numRef>
          </c:val>
          <c:extLst>
            <c:ext xmlns:c16="http://schemas.microsoft.com/office/drawing/2014/chart" uri="{C3380CC4-5D6E-409C-BE32-E72D297353CC}">
              <c16:uniqueId val="{00000000-3F62-46A5-83E1-04B006BC4CE4}"/>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sv-Beschäftigte nach Arbeitsort 2019</a:t>
            </a:r>
          </a:p>
        </c:rich>
      </c:tx>
      <c:layout>
        <c:manualLayout>
          <c:xMode val="edge"/>
          <c:yMode val="edge"/>
          <c:x val="0.15429565121315458"/>
          <c:y val="9.1644212631891899E-3"/>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rgbClr val="B90C39"/>
            </a:solidFill>
            <a:ln>
              <a:noFill/>
            </a:ln>
            <a:effectLst/>
          </c:spPr>
          <c:invertIfNegative val="0"/>
          <c:dLbls>
            <c:dLbl>
              <c:idx val="1"/>
              <c:layout>
                <c:manualLayout>
                  <c:x val="0.12363900136304165"/>
                  <c:y val="0.120267917573908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F4-4224-96D7-812E6781A42E}"/>
                </c:ext>
              </c:extLst>
            </c:dLbl>
            <c:dLbl>
              <c:idx val="2"/>
              <c:layout>
                <c:manualLayout>
                  <c:x val="0"/>
                  <c:y val="1.21863806161702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F4-4224-96D7-812E6781A42E}"/>
                </c:ext>
              </c:extLst>
            </c:dLbl>
            <c:dLbl>
              <c:idx val="9"/>
              <c:layout>
                <c:manualLayout>
                  <c:x val="0"/>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F4-4224-96D7-812E6781A42E}"/>
                </c:ext>
              </c:extLst>
            </c:dLbl>
            <c:dLbl>
              <c:idx val="11"/>
              <c:layout>
                <c:manualLayout>
                  <c:x val="-1.0235238552487691E-16"/>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4-4224-96D7-812E6781A42E}"/>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'Betriebe+SozBesch'!$F$34:$F$45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'Betriebe+SozBesch'!$H$34:$H$45</c:f>
              <c:numCache>
                <c:formatCode>#,##0</c:formatCode>
                <c:ptCount val="12"/>
                <c:pt idx="0">
                  <c:v>11582.799999999976</c:v>
                </c:pt>
                <c:pt idx="1">
                  <c:v>52519.10000000002</c:v>
                </c:pt>
                <c:pt idx="2">
                  <c:v>8462.1000000000058</c:v>
                </c:pt>
                <c:pt idx="3">
                  <c:v>11973.999999999993</c:v>
                </c:pt>
                <c:pt idx="4">
                  <c:v>591.99999999999989</c:v>
                </c:pt>
                <c:pt idx="5">
                  <c:v>339.2</c:v>
                </c:pt>
                <c:pt idx="6">
                  <c:v>300.30000000000007</c:v>
                </c:pt>
                <c:pt idx="7">
                  <c:v>339.3</c:v>
                </c:pt>
                <c:pt idx="8">
                  <c:v>2220.0999999999995</c:v>
                </c:pt>
                <c:pt idx="9">
                  <c:v>1093.1999999999998</c:v>
                </c:pt>
                <c:pt idx="10">
                  <c:v>7441.7000000000016</c:v>
                </c:pt>
                <c:pt idx="11">
                  <c:v>3938.5000000000068</c:v>
                </c:pt>
              </c:numCache>
            </c:numRef>
          </c:val>
          <c:extLst>
            <c:ext xmlns:c16="http://schemas.microsoft.com/office/drawing/2014/chart" uri="{C3380CC4-5D6E-409C-BE32-E72D297353CC}">
              <c16:uniqueId val="{00000004-3DF4-4224-96D7-812E6781A42E}"/>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max val="15000"/>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a:t>Gebäude</a:t>
            </a:r>
            <a:r>
              <a:rPr lang="en-US" sz="1200" baseline="0"/>
              <a:t> mit Wohnraum und Wohnungen in der Stadt Ingolstadt am 31.12.2020</a:t>
            </a:r>
            <a:endParaRPr lang="en-US" sz="1200"/>
          </a:p>
        </c:rich>
      </c:tx>
      <c:layout>
        <c:manualLayout>
          <c:xMode val="edge"/>
          <c:yMode val="edge"/>
          <c:x val="9.8116712683641819E-2"/>
          <c:y val="1.3640748031496064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6501914639401424"/>
          <c:w val="0.82179387091539202"/>
          <c:h val="0.53566076115485561"/>
        </c:manualLayout>
      </c:layout>
      <c:barChart>
        <c:barDir val="col"/>
        <c:grouping val="clustered"/>
        <c:varyColors val="0"/>
        <c:ser>
          <c:idx val="2"/>
          <c:order val="0"/>
          <c:tx>
            <c:strRef>
              <c:f>'Wohnungen u. Wohngeb. 2020'!$C$4</c:f>
              <c:strCache>
                <c:ptCount val="1"/>
                <c:pt idx="0">
                  <c:v>Gebäude mit Wohnraum</c:v>
                </c:pt>
              </c:strCache>
            </c:strRef>
          </c:tx>
          <c:spPr>
            <a:solidFill>
              <a:srgbClr val="98ACBE"/>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2020'!$C$70:$C$81</c:f>
              <c:numCache>
                <c:formatCode>#,##0</c:formatCode>
                <c:ptCount val="12"/>
                <c:pt idx="0">
                  <c:v>2877</c:v>
                </c:pt>
                <c:pt idx="1">
                  <c:v>1466</c:v>
                </c:pt>
                <c:pt idx="2">
                  <c:v>3358</c:v>
                </c:pt>
                <c:pt idx="3">
                  <c:v>3769</c:v>
                </c:pt>
                <c:pt idx="4">
                  <c:v>3173</c:v>
                </c:pt>
                <c:pt idx="5">
                  <c:v>2276</c:v>
                </c:pt>
                <c:pt idx="6">
                  <c:v>1361</c:v>
                </c:pt>
                <c:pt idx="7">
                  <c:v>1445</c:v>
                </c:pt>
                <c:pt idx="8">
                  <c:v>1450</c:v>
                </c:pt>
                <c:pt idx="9">
                  <c:v>2882</c:v>
                </c:pt>
                <c:pt idx="10">
                  <c:v>1881</c:v>
                </c:pt>
                <c:pt idx="11">
                  <c:v>2995</c:v>
                </c:pt>
              </c:numCache>
            </c:numRef>
          </c:val>
          <c:extLst>
            <c:ext xmlns:c16="http://schemas.microsoft.com/office/drawing/2014/chart" uri="{C3380CC4-5D6E-409C-BE32-E72D297353CC}">
              <c16:uniqueId val="{00000000-3E6A-4B47-95A7-F1A991619FC6}"/>
            </c:ext>
          </c:extLst>
        </c:ser>
        <c:ser>
          <c:idx val="0"/>
          <c:order val="1"/>
          <c:tx>
            <c:strRef>
              <c:f>'Wohnungen u. Wohngeb. 2020'!$E$4</c:f>
              <c:strCache>
                <c:ptCount val="1"/>
                <c:pt idx="0">
                  <c:v>Wohnungen</c:v>
                </c:pt>
              </c:strCache>
            </c:strRef>
          </c:tx>
          <c:spPr>
            <a:solidFill>
              <a:srgbClr val="687D9E"/>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2020'!$E$70:$E$81</c:f>
              <c:numCache>
                <c:formatCode>#,##0</c:formatCode>
                <c:ptCount val="12"/>
                <c:pt idx="0">
                  <c:v>9209</c:v>
                </c:pt>
                <c:pt idx="1">
                  <c:v>8701</c:v>
                </c:pt>
                <c:pt idx="2">
                  <c:v>11366</c:v>
                </c:pt>
                <c:pt idx="3">
                  <c:v>9072</c:v>
                </c:pt>
                <c:pt idx="4">
                  <c:v>5397</c:v>
                </c:pt>
                <c:pt idx="5">
                  <c:v>3132</c:v>
                </c:pt>
                <c:pt idx="6">
                  <c:v>2068</c:v>
                </c:pt>
                <c:pt idx="7">
                  <c:v>2581</c:v>
                </c:pt>
                <c:pt idx="8">
                  <c:v>2469</c:v>
                </c:pt>
                <c:pt idx="9">
                  <c:v>4200</c:v>
                </c:pt>
                <c:pt idx="10">
                  <c:v>5837</c:v>
                </c:pt>
                <c:pt idx="11">
                  <c:v>7476</c:v>
                </c:pt>
              </c:numCache>
            </c:numRef>
          </c:val>
          <c:extLst>
            <c:ext xmlns:c16="http://schemas.microsoft.com/office/drawing/2014/chart" uri="{C3380CC4-5D6E-409C-BE32-E72D297353CC}">
              <c16:uniqueId val="{00000001-3E6A-4B47-95A7-F1A991619FC6}"/>
            </c:ext>
          </c:extLst>
        </c:ser>
        <c:dLbls>
          <c:showLegendKey val="0"/>
          <c:showVal val="0"/>
          <c:showCatName val="0"/>
          <c:showSerName val="0"/>
          <c:showPercent val="0"/>
          <c:showBubbleSize val="0"/>
        </c:dLbls>
        <c:gapWidth val="100"/>
        <c:axId val="232657280"/>
        <c:axId val="232658816"/>
      </c:barChart>
      <c:catAx>
        <c:axId val="232657280"/>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658816"/>
        <c:crosses val="autoZero"/>
        <c:auto val="1"/>
        <c:lblAlgn val="ctr"/>
        <c:lblOffset val="50"/>
        <c:noMultiLvlLbl val="0"/>
      </c:catAx>
      <c:valAx>
        <c:axId val="232658816"/>
        <c:scaling>
          <c:orientation val="minMax"/>
        </c:scaling>
        <c:delete val="0"/>
        <c:axPos val="l"/>
        <c:numFmt formatCode="#,##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657280"/>
        <c:crosses val="autoZero"/>
        <c:crossBetween val="between"/>
        <c:majorUnit val="2000"/>
      </c:valAx>
      <c:spPr>
        <a:ln>
          <a:noFill/>
        </a:ln>
      </c:spPr>
    </c:plotArea>
    <c:legend>
      <c:legendPos val="t"/>
      <c:layout>
        <c:manualLayout>
          <c:xMode val="edge"/>
          <c:yMode val="edge"/>
          <c:x val="0.5398486862695927"/>
          <c:y val="0.21065710536182974"/>
          <c:w val="0.23377765552231736"/>
          <c:h val="0.29604232283464565"/>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61" footer="0.49212598450000361"/>
    <c:pageSetup paperSize="9" orientation="portrait" verticalDpi="12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baseline="0"/>
              <a:t>Wohnungen je Wohngebäude und durchschnittliche Haushaltsgröße in der Stadt Ingolstadt am 31.12.2020</a:t>
            </a:r>
            <a:endParaRPr lang="en-US"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'Wohnungen u. Wohngeb. 2020'!$L$4</c:f>
              <c:strCache>
                <c:ptCount val="1"/>
                <c:pt idx="0">
                  <c:v>Räume je Einw.</c:v>
                </c:pt>
              </c:strCache>
            </c:strRef>
          </c:tx>
          <c:spPr>
            <a:solidFill>
              <a:schemeClr val="bg1">
                <a:lumMod val="50000"/>
              </a:schemeClr>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2020'!$L$70:$L$81</c:f>
              <c:numCache>
                <c:formatCode>#,##0.0;\-#,##0.0</c:formatCode>
                <c:ptCount val="12"/>
                <c:pt idx="0">
                  <c:v>1.9519706691109073</c:v>
                </c:pt>
                <c:pt idx="1">
                  <c:v>1.5539374325782094</c:v>
                </c:pt>
                <c:pt idx="2">
                  <c:v>1.7793490460157126</c:v>
                </c:pt>
                <c:pt idx="3">
                  <c:v>1.8633130081300813</c:v>
                </c:pt>
                <c:pt idx="4">
                  <c:v>2.1760765550239234</c:v>
                </c:pt>
                <c:pt idx="5">
                  <c:v>2.1667332002661346</c:v>
                </c:pt>
                <c:pt idx="6">
                  <c:v>2.0694949494949495</c:v>
                </c:pt>
                <c:pt idx="7">
                  <c:v>2.0051724137931033</c:v>
                </c:pt>
                <c:pt idx="8">
                  <c:v>2.0627763041556144</c:v>
                </c:pt>
                <c:pt idx="9">
                  <c:v>2.1441025641025639</c:v>
                </c:pt>
                <c:pt idx="10">
                  <c:v>1.8703296703296703</c:v>
                </c:pt>
                <c:pt idx="11">
                  <c:v>2.0706450500172475</c:v>
                </c:pt>
              </c:numCache>
            </c:numRef>
          </c:val>
          <c:extLst>
            <c:ext xmlns:c16="http://schemas.microsoft.com/office/drawing/2014/chart" uri="{C3380CC4-5D6E-409C-BE32-E72D297353CC}">
              <c16:uniqueId val="{00000000-0D54-482E-97D4-70332EEE731F}"/>
            </c:ext>
          </c:extLst>
        </c:ser>
        <c:ser>
          <c:idx val="0"/>
          <c:order val="1"/>
          <c:tx>
            <c:strRef>
              <c:f>'Wohnungen u. Wohngeb. 2020'!$O$4</c:f>
              <c:strCache>
                <c:ptCount val="1"/>
                <c:pt idx="0">
                  <c:v>Durchschnittl. HH-Größe</c:v>
                </c:pt>
              </c:strCache>
            </c:strRef>
          </c:tx>
          <c:spPr>
            <a:solidFill>
              <a:srgbClr val="CD3962"/>
            </a:solidFill>
          </c:spPr>
          <c:invertIfNegative val="0"/>
          <c:cat>
            <c:strRef>
              <c:f>'Wohnungen u. Wohngeb. 2020'!$B$70:$B$81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Friedr.hof.-Hollerst.</c:v>
                </c:pt>
                <c:pt idx="11">
                  <c:v>Münchener Straße</c:v>
                </c:pt>
              </c:strCache>
            </c:strRef>
          </c:cat>
          <c:val>
            <c:numRef>
              <c:f>'Wohnungen u. Wohngeb. 2020'!$O$70:$O$81</c:f>
              <c:numCache>
                <c:formatCode>0.00</c:formatCode>
                <c:ptCount val="12"/>
                <c:pt idx="0">
                  <c:v>1.7770659137799978</c:v>
                </c:pt>
                <c:pt idx="1">
                  <c:v>2.1307895644178831</c:v>
                </c:pt>
                <c:pt idx="2">
                  <c:v>1.9597923631884568</c:v>
                </c:pt>
                <c:pt idx="3">
                  <c:v>2.1693121693121693</c:v>
                </c:pt>
                <c:pt idx="4">
                  <c:v>2.1298869742449509</c:v>
                </c:pt>
                <c:pt idx="5">
                  <c:v>2.3994252873563218</c:v>
                </c:pt>
                <c:pt idx="6">
                  <c:v>2.3936170212765959</c:v>
                </c:pt>
                <c:pt idx="7">
                  <c:v>2.2471910112359552</c:v>
                </c:pt>
                <c:pt idx="8">
                  <c:v>2.290400972053463</c:v>
                </c:pt>
                <c:pt idx="9">
                  <c:v>2.3214285714285716</c:v>
                </c:pt>
                <c:pt idx="10">
                  <c:v>1.9487750556792873</c:v>
                </c:pt>
                <c:pt idx="11">
                  <c:v>1.9388710540395933</c:v>
                </c:pt>
              </c:numCache>
            </c:numRef>
          </c:val>
          <c:extLst>
            <c:ext xmlns:c16="http://schemas.microsoft.com/office/drawing/2014/chart" uri="{C3380CC4-5D6E-409C-BE32-E72D297353CC}">
              <c16:uniqueId val="{00000001-0D54-482E-97D4-70332EEE731F}"/>
            </c:ext>
          </c:extLst>
        </c:ser>
        <c:dLbls>
          <c:showLegendKey val="0"/>
          <c:showVal val="0"/>
          <c:showCatName val="0"/>
          <c:showSerName val="0"/>
          <c:showPercent val="0"/>
          <c:showBubbleSize val="0"/>
        </c:dLbls>
        <c:gapWidth val="100"/>
        <c:axId val="232700544"/>
        <c:axId val="232710528"/>
      </c:barChart>
      <c:catAx>
        <c:axId val="232700544"/>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710528"/>
        <c:crosses val="autoZero"/>
        <c:auto val="1"/>
        <c:lblAlgn val="ctr"/>
        <c:lblOffset val="50"/>
        <c:noMultiLvlLbl val="0"/>
      </c:catAx>
      <c:valAx>
        <c:axId val="232710528"/>
        <c:scaling>
          <c:orientation val="minMax"/>
        </c:scaling>
        <c:delete val="0"/>
        <c:axPos val="l"/>
        <c:numFmt formatCode="#,##0.0;\-#,##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700544"/>
        <c:crosses val="autoZero"/>
        <c:crossBetween val="between"/>
      </c:valAx>
      <c:spPr>
        <a:ln>
          <a:noFill/>
        </a:ln>
      </c:spPr>
    </c:plotArea>
    <c:legend>
      <c:legendPos val="t"/>
      <c:layout>
        <c:manualLayout>
          <c:xMode val="edge"/>
          <c:yMode val="edge"/>
          <c:x val="0.15305233716988334"/>
          <c:y val="0.14813981087292377"/>
          <c:w val="0.69799242895367164"/>
          <c:h val="6.3929284557133814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Entwicklung des Wohnungsbestandes in</a:t>
            </a:r>
            <a:r>
              <a:rPr lang="en-US" sz="1200" baseline="0"/>
              <a:t> Ingolstadt </a:t>
            </a:r>
            <a:r>
              <a:rPr lang="en-US" sz="1200"/>
              <a:t>seit 2011</a:t>
            </a:r>
          </a:p>
        </c:rich>
      </c:tx>
      <c:layout>
        <c:manualLayout>
          <c:xMode val="edge"/>
          <c:yMode val="edge"/>
          <c:x val="0.16546906187624832"/>
          <c:y val="4.4326241134752024E-2"/>
        </c:manualLayout>
      </c:layout>
      <c:overlay val="0"/>
    </c:title>
    <c:autoTitleDeleted val="0"/>
    <c:plotArea>
      <c:layout>
        <c:manualLayout>
          <c:layoutTarget val="inner"/>
          <c:xMode val="edge"/>
          <c:yMode val="edge"/>
          <c:x val="9.6880098071573384E-2"/>
          <c:y val="0.17284789832305444"/>
          <c:w val="0.77445894766509893"/>
          <c:h val="0.67092454533609103"/>
        </c:manualLayout>
      </c:layout>
      <c:barChart>
        <c:barDir val="col"/>
        <c:grouping val="clustered"/>
        <c:varyColors val="0"/>
        <c:ser>
          <c:idx val="0"/>
          <c:order val="0"/>
          <c:tx>
            <c:strRef>
              <c:f>'Entw. der Wohnungen'!$B$84</c:f>
              <c:strCache>
                <c:ptCount val="1"/>
                <c:pt idx="0">
                  <c:v>Stadt Ingolstadt</c:v>
                </c:pt>
              </c:strCache>
            </c:strRef>
          </c:tx>
          <c:spPr>
            <a:solidFill>
              <a:srgbClr val="1E3F6D"/>
            </a:solidFill>
          </c:spPr>
          <c:invertIfNegative val="0"/>
          <c:cat>
            <c:numRef>
              <c:f>'Entw. der Wohnungen'!$C$5:$L$5</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'Entw. der Wohnungen'!$C$84:$L$84</c:f>
              <c:numCache>
                <c:formatCode>#,##0;\-#,##0</c:formatCode>
                <c:ptCount val="10"/>
                <c:pt idx="0">
                  <c:v>62054</c:v>
                </c:pt>
                <c:pt idx="1">
                  <c:v>62717</c:v>
                </c:pt>
                <c:pt idx="2">
                  <c:v>63471</c:v>
                </c:pt>
                <c:pt idx="3">
                  <c:v>64346</c:v>
                </c:pt>
                <c:pt idx="4">
                  <c:v>65553</c:v>
                </c:pt>
                <c:pt idx="5">
                  <c:v>67030</c:v>
                </c:pt>
                <c:pt idx="6">
                  <c:v>67030</c:v>
                </c:pt>
                <c:pt idx="7">
                  <c:v>68003</c:v>
                </c:pt>
                <c:pt idx="8">
                  <c:v>69379</c:v>
                </c:pt>
                <c:pt idx="9">
                  <c:v>70390</c:v>
                </c:pt>
              </c:numCache>
            </c:numRef>
          </c:val>
          <c:extLst>
            <c:ext xmlns:c16="http://schemas.microsoft.com/office/drawing/2014/chart" uri="{C3380CC4-5D6E-409C-BE32-E72D297353CC}">
              <c16:uniqueId val="{00000000-F453-4F80-A657-136407B02A72}"/>
            </c:ext>
          </c:extLst>
        </c:ser>
        <c:dLbls>
          <c:showLegendKey val="0"/>
          <c:showVal val="0"/>
          <c:showCatName val="0"/>
          <c:showSerName val="0"/>
          <c:showPercent val="0"/>
          <c:showBubbleSize val="0"/>
        </c:dLbls>
        <c:gapWidth val="150"/>
        <c:axId val="234365696"/>
        <c:axId val="234367232"/>
      </c:barChart>
      <c:catAx>
        <c:axId val="234365696"/>
        <c:scaling>
          <c:orientation val="minMax"/>
        </c:scaling>
        <c:delete val="0"/>
        <c:axPos val="b"/>
        <c:numFmt formatCode="General" sourceLinked="1"/>
        <c:majorTickMark val="out"/>
        <c:minorTickMark val="none"/>
        <c:tickLblPos val="nextTo"/>
        <c:txPr>
          <a:bodyPr/>
          <a:lstStyle/>
          <a:p>
            <a:pPr>
              <a:defRPr sz="1200" b="1"/>
            </a:pPr>
            <a:endParaRPr lang="de-DE"/>
          </a:p>
        </c:txPr>
        <c:crossAx val="234367232"/>
        <c:crosses val="autoZero"/>
        <c:auto val="1"/>
        <c:lblAlgn val="ctr"/>
        <c:lblOffset val="100"/>
        <c:noMultiLvlLbl val="0"/>
      </c:catAx>
      <c:valAx>
        <c:axId val="234367232"/>
        <c:scaling>
          <c:orientation val="minMax"/>
        </c:scaling>
        <c:delete val="0"/>
        <c:axPos val="l"/>
        <c:majorGridlines/>
        <c:numFmt formatCode="#,##0;\-#,##0" sourceLinked="1"/>
        <c:majorTickMark val="out"/>
        <c:minorTickMark val="none"/>
        <c:tickLblPos val="nextTo"/>
        <c:txPr>
          <a:bodyPr/>
          <a:lstStyle/>
          <a:p>
            <a:pPr>
              <a:defRPr sz="1200" b="1"/>
            </a:pPr>
            <a:endParaRPr lang="de-DE"/>
          </a:p>
        </c:txPr>
        <c:crossAx val="234365696"/>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Entwicklung des Wohnungsbestands in den Stadtbezirken</a:t>
            </a:r>
            <a:endParaRPr lang="de-DE"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7405342274799429"/>
          <c:w val="0.82179387091539413"/>
          <c:h val="0.53148584127989029"/>
        </c:manualLayout>
      </c:layout>
      <c:barChart>
        <c:barDir val="col"/>
        <c:grouping val="clustered"/>
        <c:varyColors val="0"/>
        <c:ser>
          <c:idx val="2"/>
          <c:order val="0"/>
          <c:tx>
            <c:strRef>
              <c:f>'Entw. der Wohnungen'!$C$5</c:f>
              <c:strCache>
                <c:ptCount val="1"/>
                <c:pt idx="0">
                  <c:v>2011</c:v>
                </c:pt>
              </c:strCache>
            </c:strRef>
          </c:tx>
          <c:spPr>
            <a:solidFill>
              <a:schemeClr val="bg1">
                <a:lumMod val="5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Wohnungen'!$C$71:$C$82</c:f>
              <c:numCache>
                <c:formatCode>#,##0;\-#,##0</c:formatCode>
                <c:ptCount val="12"/>
                <c:pt idx="0">
                  <c:v>8187</c:v>
                </c:pt>
                <c:pt idx="1">
                  <c:v>8286</c:v>
                </c:pt>
                <c:pt idx="2">
                  <c:v>9509</c:v>
                </c:pt>
                <c:pt idx="3">
                  <c:v>7327</c:v>
                </c:pt>
                <c:pt idx="4">
                  <c:v>4769</c:v>
                </c:pt>
                <c:pt idx="5">
                  <c:v>2622</c:v>
                </c:pt>
                <c:pt idx="6">
                  <c:v>1846</c:v>
                </c:pt>
                <c:pt idx="7">
                  <c:v>2322</c:v>
                </c:pt>
                <c:pt idx="8">
                  <c:v>2206</c:v>
                </c:pt>
                <c:pt idx="9">
                  <c:v>3489</c:v>
                </c:pt>
                <c:pt idx="10">
                  <c:v>4657</c:v>
                </c:pt>
                <c:pt idx="11">
                  <c:v>6834</c:v>
                </c:pt>
              </c:numCache>
            </c:numRef>
          </c:val>
          <c:extLst>
            <c:ext xmlns:c16="http://schemas.microsoft.com/office/drawing/2014/chart" uri="{C3380CC4-5D6E-409C-BE32-E72D297353CC}">
              <c16:uniqueId val="{00000000-13B6-4A2B-8784-651AD7071135}"/>
            </c:ext>
          </c:extLst>
        </c:ser>
        <c:ser>
          <c:idx val="0"/>
          <c:order val="1"/>
          <c:tx>
            <c:strRef>
              <c:f>'Entw. der Wohnungen'!$G$5</c:f>
              <c:strCache>
                <c:ptCount val="1"/>
                <c:pt idx="0">
                  <c:v>2015</c:v>
                </c:pt>
              </c:strCache>
            </c:strRef>
          </c:tx>
          <c:spPr>
            <a:solidFill>
              <a:srgbClr val="CD3962"/>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Wohnungen'!$G$71:$G$82</c:f>
              <c:numCache>
                <c:formatCode>#,##0;\-#,##0</c:formatCode>
                <c:ptCount val="12"/>
                <c:pt idx="0">
                  <c:v>8367</c:v>
                </c:pt>
                <c:pt idx="1">
                  <c:v>8443</c:v>
                </c:pt>
                <c:pt idx="2">
                  <c:v>10128</c:v>
                </c:pt>
                <c:pt idx="3">
                  <c:v>8058</c:v>
                </c:pt>
                <c:pt idx="4">
                  <c:v>5026</c:v>
                </c:pt>
                <c:pt idx="5">
                  <c:v>2836</c:v>
                </c:pt>
                <c:pt idx="6">
                  <c:v>1953</c:v>
                </c:pt>
                <c:pt idx="7">
                  <c:v>2395</c:v>
                </c:pt>
                <c:pt idx="8">
                  <c:v>2282</c:v>
                </c:pt>
                <c:pt idx="9">
                  <c:v>3695</c:v>
                </c:pt>
                <c:pt idx="10">
                  <c:v>5319</c:v>
                </c:pt>
                <c:pt idx="11">
                  <c:v>7051</c:v>
                </c:pt>
              </c:numCache>
            </c:numRef>
          </c:val>
          <c:extLst>
            <c:ext xmlns:c16="http://schemas.microsoft.com/office/drawing/2014/chart" uri="{C3380CC4-5D6E-409C-BE32-E72D297353CC}">
              <c16:uniqueId val="{00000001-13B6-4A2B-8784-651AD7071135}"/>
            </c:ext>
          </c:extLst>
        </c:ser>
        <c:ser>
          <c:idx val="1"/>
          <c:order val="2"/>
          <c:tx>
            <c:strRef>
              <c:f>'Entw. der Wohnungen'!$L$5</c:f>
              <c:strCache>
                <c:ptCount val="1"/>
                <c:pt idx="0">
                  <c:v>2020</c:v>
                </c:pt>
              </c:strCache>
            </c:strRef>
          </c:tx>
          <c:spPr>
            <a:solidFill>
              <a:schemeClr val="accent1">
                <a:lumMod val="40000"/>
                <a:lumOff val="60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Friedrichshof.-Hollerst.</c:v>
                </c:pt>
                <c:pt idx="11">
                  <c:v>Münchener Straße</c:v>
                </c:pt>
              </c:strCache>
            </c:strRef>
          </c:cat>
          <c:val>
            <c:numRef>
              <c:f>'Entw. der Wohnungen'!$L$71:$L$82</c:f>
              <c:numCache>
                <c:formatCode>#,##0;\-#,##0</c:formatCode>
                <c:ptCount val="12"/>
                <c:pt idx="0" formatCode="General">
                  <c:v>9209</c:v>
                </c:pt>
                <c:pt idx="1">
                  <c:v>8701</c:v>
                </c:pt>
                <c:pt idx="2">
                  <c:v>11366</c:v>
                </c:pt>
                <c:pt idx="3">
                  <c:v>9072</c:v>
                </c:pt>
                <c:pt idx="4">
                  <c:v>5397</c:v>
                </c:pt>
                <c:pt idx="5">
                  <c:v>3132</c:v>
                </c:pt>
                <c:pt idx="6">
                  <c:v>2068</c:v>
                </c:pt>
                <c:pt idx="7">
                  <c:v>2581</c:v>
                </c:pt>
                <c:pt idx="8">
                  <c:v>2469</c:v>
                </c:pt>
                <c:pt idx="9">
                  <c:v>4200</c:v>
                </c:pt>
                <c:pt idx="10">
                  <c:v>5837</c:v>
                </c:pt>
                <c:pt idx="11">
                  <c:v>7476</c:v>
                </c:pt>
              </c:numCache>
            </c:numRef>
          </c:val>
          <c:extLst>
            <c:ext xmlns:c16="http://schemas.microsoft.com/office/drawing/2014/chart" uri="{C3380CC4-5D6E-409C-BE32-E72D297353CC}">
              <c16:uniqueId val="{00000002-13B6-4A2B-8784-651AD7071135}"/>
            </c:ext>
          </c:extLst>
        </c:ser>
        <c:dLbls>
          <c:showLegendKey val="0"/>
          <c:showVal val="0"/>
          <c:showCatName val="0"/>
          <c:showSerName val="0"/>
          <c:showPercent val="0"/>
          <c:showBubbleSize val="0"/>
        </c:dLbls>
        <c:gapWidth val="100"/>
        <c:axId val="234384768"/>
        <c:axId val="234386560"/>
      </c:barChart>
      <c:catAx>
        <c:axId val="234384768"/>
        <c:scaling>
          <c:orientation val="minMax"/>
        </c:scaling>
        <c:delete val="0"/>
        <c:axPos val="b"/>
        <c:numFmt formatCode="General" sourceLinked="1"/>
        <c:majorTickMark val="none"/>
        <c:minorTickMark val="none"/>
        <c:tickLblPos val="nextTo"/>
        <c:txPr>
          <a:bodyPr rot="-27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noMultiLvlLbl val="0"/>
      </c:catAx>
      <c:valAx>
        <c:axId val="234386560"/>
        <c:scaling>
          <c:orientation val="minMax"/>
        </c:scaling>
        <c:delete val="0"/>
        <c:axPos val="l"/>
        <c:numFmt formatCode="#,##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15305233716988334"/>
          <c:y val="0.14813981087292377"/>
          <c:w val="0.30145285224315643"/>
          <c:h val="8.8993100239201386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(HWS)'!$A$89</c:f>
          <c:strCache>
            <c:ptCount val="1"/>
            <c:pt idx="0">
              <c:v>Bevölkerungsentwicklung in Ingolstadt seit 2011</c:v>
            </c:pt>
          </c:strCache>
        </c:strRef>
      </c:tx>
      <c:layout>
        <c:manualLayout>
          <c:xMode val="edge"/>
          <c:yMode val="edge"/>
          <c:x val="0.22820037766772391"/>
          <c:y val="3.7105751391465679E-2"/>
        </c:manualLayout>
      </c:layout>
      <c:overlay val="0"/>
      <c:txPr>
        <a:bodyPr/>
        <a:lstStyle/>
        <a:p>
          <a:pPr>
            <a:defRPr sz="1200"/>
          </a:pPr>
          <a:endParaRPr lang="de-DE"/>
        </a:p>
      </c:txPr>
    </c:title>
    <c:autoTitleDeleted val="0"/>
    <c:plotArea>
      <c:layout>
        <c:manualLayout>
          <c:layoutTarget val="inner"/>
          <c:xMode val="edge"/>
          <c:yMode val="edge"/>
          <c:x val="9.6617320459377098E-2"/>
          <c:y val="0.15058750773036494"/>
          <c:w val="0.8616783054833127"/>
          <c:h val="0.7348896323024614"/>
        </c:manualLayout>
      </c:layout>
      <c:lineChart>
        <c:grouping val="standard"/>
        <c:varyColors val="0"/>
        <c:ser>
          <c:idx val="0"/>
          <c:order val="0"/>
          <c:tx>
            <c:strRef>
              <c:f>'Einw.entwicklung (HWS)'!$B$84</c:f>
              <c:strCache>
                <c:ptCount val="1"/>
                <c:pt idx="0">
                  <c:v>Stadt Ingolstadt</c:v>
                </c:pt>
              </c:strCache>
            </c:strRef>
          </c:tx>
          <c:marker>
            <c:symbol val="none"/>
          </c:marker>
          <c:cat>
            <c:numRef>
              <c:f>'Einw.entwicklung (HWS)'!$C$5:$M$5</c:f>
              <c:numCache>
                <c:formatCode>0</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'Einw.entwicklung (HWS)'!$C$84:$M$84</c:f>
              <c:numCache>
                <c:formatCode>#,##0;\-#,##0</c:formatCode>
                <c:ptCount val="11"/>
                <c:pt idx="0">
                  <c:v>126455</c:v>
                </c:pt>
                <c:pt idx="1">
                  <c:v>128235</c:v>
                </c:pt>
                <c:pt idx="2">
                  <c:v>129630</c:v>
                </c:pt>
                <c:pt idx="3">
                  <c:v>131720</c:v>
                </c:pt>
                <c:pt idx="4">
                  <c:v>133325</c:v>
                </c:pt>
                <c:pt idx="5">
                  <c:v>135120</c:v>
                </c:pt>
                <c:pt idx="6">
                  <c:v>136450</c:v>
                </c:pt>
                <c:pt idx="7">
                  <c:v>138180</c:v>
                </c:pt>
                <c:pt idx="8">
                  <c:v>138725</c:v>
                </c:pt>
                <c:pt idx="9">
                  <c:v>138230</c:v>
                </c:pt>
                <c:pt idx="10">
                  <c:v>139315</c:v>
                </c:pt>
              </c:numCache>
            </c:numRef>
          </c:val>
          <c:smooth val="1"/>
          <c:extLst>
            <c:ext xmlns:c16="http://schemas.microsoft.com/office/drawing/2014/chart" uri="{C3380CC4-5D6E-409C-BE32-E72D297353CC}">
              <c16:uniqueId val="{00000000-25B4-4101-88E4-54746904C1C3}"/>
            </c:ext>
          </c:extLst>
        </c:ser>
        <c:dLbls>
          <c:showLegendKey val="0"/>
          <c:showVal val="0"/>
          <c:showCatName val="0"/>
          <c:showSerName val="0"/>
          <c:showPercent val="0"/>
          <c:showBubbleSize val="0"/>
        </c:dLbls>
        <c:smooth val="0"/>
        <c:axId val="231669120"/>
        <c:axId val="231359616"/>
      </c:lineChart>
      <c:catAx>
        <c:axId val="231669120"/>
        <c:scaling>
          <c:orientation val="minMax"/>
        </c:scaling>
        <c:delete val="0"/>
        <c:axPos val="b"/>
        <c:numFmt formatCode="0" sourceLinked="1"/>
        <c:majorTickMark val="out"/>
        <c:minorTickMark val="none"/>
        <c:tickLblPos val="nextTo"/>
        <c:txPr>
          <a:bodyPr rot="-2700000"/>
          <a:lstStyle/>
          <a:p>
            <a:pPr>
              <a:defRPr sz="1050" b="1"/>
            </a:pPr>
            <a:endParaRPr lang="de-DE"/>
          </a:p>
        </c:txPr>
        <c:crossAx val="231359616"/>
        <c:crosses val="autoZero"/>
        <c:auto val="1"/>
        <c:lblAlgn val="ctr"/>
        <c:lblOffset val="100"/>
        <c:noMultiLvlLbl val="0"/>
      </c:catAx>
      <c:valAx>
        <c:axId val="231359616"/>
        <c:scaling>
          <c:orientation val="minMax"/>
          <c:max val="150000"/>
          <c:min val="100000"/>
        </c:scaling>
        <c:delete val="0"/>
        <c:axPos val="l"/>
        <c:majorGridlines/>
        <c:numFmt formatCode="#,##0;\-#,##0" sourceLinked="1"/>
        <c:majorTickMark val="out"/>
        <c:minorTickMark val="none"/>
        <c:tickLblPos val="nextTo"/>
        <c:txPr>
          <a:bodyPr/>
          <a:lstStyle/>
          <a:p>
            <a:pPr>
              <a:defRPr sz="1050" b="1"/>
            </a:pPr>
            <a:endParaRPr lang="de-DE"/>
          </a:p>
        </c:txPr>
        <c:crossAx val="231669120"/>
        <c:crosses val="autoZero"/>
        <c:crossBetween val="between"/>
        <c:majorUnit val="10000"/>
      </c:valAx>
    </c:plotArea>
    <c:plotVisOnly val="1"/>
    <c:dispBlanksAs val="zero"/>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Fertiggestellte Wohnungen in Ingolstadt seit</a:t>
            </a:r>
            <a:r>
              <a:rPr lang="en-US" sz="1200" baseline="0"/>
              <a:t> 2011</a:t>
            </a:r>
            <a:endParaRPr lang="en-US" sz="1200"/>
          </a:p>
        </c:rich>
      </c:tx>
      <c:layout>
        <c:manualLayout>
          <c:xMode val="edge"/>
          <c:yMode val="edge"/>
          <c:x val="0.23155456098648047"/>
          <c:y val="1.7404686527586113E-2"/>
        </c:manualLayout>
      </c:layout>
      <c:overlay val="0"/>
    </c:title>
    <c:autoTitleDeleted val="0"/>
    <c:plotArea>
      <c:layout>
        <c:manualLayout>
          <c:layoutTarget val="inner"/>
          <c:xMode val="edge"/>
          <c:yMode val="edge"/>
          <c:x val="8.8647829693458635E-2"/>
          <c:y val="0.11036700617201005"/>
          <c:w val="0.889732673451198"/>
          <c:h val="0.61821816665440177"/>
        </c:manualLayout>
      </c:layout>
      <c:barChart>
        <c:barDir val="col"/>
        <c:grouping val="clustered"/>
        <c:varyColors val="0"/>
        <c:ser>
          <c:idx val="0"/>
          <c:order val="0"/>
          <c:tx>
            <c:strRef>
              <c:f>'Entw. des Wohnungsbaus'!$B$83</c:f>
              <c:strCache>
                <c:ptCount val="1"/>
                <c:pt idx="0">
                  <c:v>Stadt Ingolstadt</c:v>
                </c:pt>
              </c:strCache>
            </c:strRef>
          </c:tx>
          <c:spPr>
            <a:solidFill>
              <a:srgbClr val="34557E"/>
            </a:solidFill>
          </c:spPr>
          <c:invertIfNegative val="0"/>
          <c:cat>
            <c:numRef>
              <c:f>'Entw. des Wohnungsbaus'!$C$4:$L$4</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'Entw. des Wohnungsbaus'!$C$83:$L$83</c:f>
              <c:numCache>
                <c:formatCode>#,##0;\-#,##0</c:formatCode>
                <c:ptCount val="10"/>
                <c:pt idx="0">
                  <c:v>928</c:v>
                </c:pt>
                <c:pt idx="1">
                  <c:v>722</c:v>
                </c:pt>
                <c:pt idx="2">
                  <c:v>778</c:v>
                </c:pt>
                <c:pt idx="3">
                  <c:v>881</c:v>
                </c:pt>
                <c:pt idx="4">
                  <c:v>1208</c:v>
                </c:pt>
                <c:pt idx="5">
                  <c:v>1477</c:v>
                </c:pt>
                <c:pt idx="6">
                  <c:v>1050</c:v>
                </c:pt>
                <c:pt idx="7">
                  <c:v>1373</c:v>
                </c:pt>
                <c:pt idx="8">
                  <c:v>1020</c:v>
                </c:pt>
                <c:pt idx="9">
                  <c:v>1127</c:v>
                </c:pt>
              </c:numCache>
            </c:numRef>
          </c:val>
          <c:extLst>
            <c:ext xmlns:c16="http://schemas.microsoft.com/office/drawing/2014/chart" uri="{C3380CC4-5D6E-409C-BE32-E72D297353CC}">
              <c16:uniqueId val="{00000000-4ABA-4212-A4B4-CC5FB3FAEEEA}"/>
            </c:ext>
          </c:extLst>
        </c:ser>
        <c:dLbls>
          <c:showLegendKey val="0"/>
          <c:showVal val="0"/>
          <c:showCatName val="0"/>
          <c:showSerName val="0"/>
          <c:showPercent val="0"/>
          <c:showBubbleSize val="0"/>
        </c:dLbls>
        <c:gapWidth val="150"/>
        <c:axId val="234550784"/>
        <c:axId val="234552320"/>
      </c:barChart>
      <c:catAx>
        <c:axId val="234550784"/>
        <c:scaling>
          <c:orientation val="minMax"/>
        </c:scaling>
        <c:delete val="0"/>
        <c:axPos val="b"/>
        <c:numFmt formatCode="General" sourceLinked="0"/>
        <c:majorTickMark val="out"/>
        <c:minorTickMark val="none"/>
        <c:tickLblPos val="nextTo"/>
        <c:txPr>
          <a:bodyPr rot="-2640000"/>
          <a:lstStyle/>
          <a:p>
            <a:pPr>
              <a:defRPr sz="1200" b="1"/>
            </a:pPr>
            <a:endParaRPr lang="de-DE"/>
          </a:p>
        </c:txPr>
        <c:crossAx val="234552320"/>
        <c:crosses val="autoZero"/>
        <c:auto val="1"/>
        <c:lblAlgn val="ctr"/>
        <c:lblOffset val="100"/>
        <c:noMultiLvlLbl val="0"/>
      </c:catAx>
      <c:valAx>
        <c:axId val="234552320"/>
        <c:scaling>
          <c:orientation val="minMax"/>
        </c:scaling>
        <c:delete val="0"/>
        <c:axPos val="l"/>
        <c:numFmt formatCode="#,##0;\-#,##0" sourceLinked="1"/>
        <c:majorTickMark val="out"/>
        <c:minorTickMark val="none"/>
        <c:tickLblPos val="nextTo"/>
        <c:txPr>
          <a:bodyPr/>
          <a:lstStyle/>
          <a:p>
            <a:pPr>
              <a:defRPr sz="1200" b="1"/>
            </a:pPr>
            <a:endParaRPr lang="de-DE"/>
          </a:p>
        </c:txPr>
        <c:crossAx val="234550784"/>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(HWS)'!$A$112</c:f>
          <c:strCache>
            <c:ptCount val="1"/>
            <c:pt idx="0">
              <c:v>Einwohner in den Stadtbezirken am 31.12.2021</c:v>
            </c:pt>
          </c:strCache>
        </c:strRef>
      </c:tx>
      <c:layout>
        <c:manualLayout>
          <c:xMode val="edge"/>
          <c:yMode val="edge"/>
          <c:x val="0.24452289259734875"/>
          <c:y val="3.4423407917383818E-2"/>
        </c:manualLayout>
      </c:layout>
      <c:overlay val="0"/>
      <c:txPr>
        <a:bodyPr/>
        <a:lstStyle/>
        <a:p>
          <a:pPr>
            <a:defRPr sz="1200"/>
          </a:pPr>
          <a:endParaRPr lang="de-DE"/>
        </a:p>
      </c:txPr>
    </c:title>
    <c:autoTitleDeleted val="0"/>
    <c:plotArea>
      <c:layout>
        <c:manualLayout>
          <c:layoutTarget val="inner"/>
          <c:xMode val="edge"/>
          <c:yMode val="edge"/>
          <c:x val="0.20127493373159536"/>
          <c:y val="0.12356580427446569"/>
          <c:w val="0.7609437350619157"/>
          <c:h val="0.77879594869919511"/>
        </c:manualLayout>
      </c:layout>
      <c:barChart>
        <c:barDir val="bar"/>
        <c:grouping val="clustered"/>
        <c:varyColors val="0"/>
        <c:ser>
          <c:idx val="0"/>
          <c:order val="0"/>
          <c:tx>
            <c:strRef>
              <c:f>'Einw.entwicklung (HWS)'!$J$5</c:f>
              <c:strCache>
                <c:ptCount val="1"/>
                <c:pt idx="0">
                  <c:v>2018</c:v>
                </c:pt>
              </c:strCache>
            </c:strRef>
          </c:tx>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'Einw.entwicklung (HWS)'!$B$71:$B$82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'Einw.entwicklung (HWS)'!$M$71:$M$82</c:f>
              <c:numCache>
                <c:formatCode>#,##0</c:formatCode>
                <c:ptCount val="12"/>
                <c:pt idx="0">
                  <c:v>14660</c:v>
                </c:pt>
                <c:pt idx="1">
                  <c:v>17805</c:v>
                </c:pt>
                <c:pt idx="2">
                  <c:v>20975</c:v>
                </c:pt>
                <c:pt idx="3">
                  <c:v>18650</c:v>
                </c:pt>
                <c:pt idx="4">
                  <c:v>10835</c:v>
                </c:pt>
                <c:pt idx="5">
                  <c:v>7200</c:v>
                </c:pt>
                <c:pt idx="6">
                  <c:v>4680</c:v>
                </c:pt>
                <c:pt idx="7">
                  <c:v>5505</c:v>
                </c:pt>
                <c:pt idx="8">
                  <c:v>5385</c:v>
                </c:pt>
                <c:pt idx="9">
                  <c:v>9340</c:v>
                </c:pt>
                <c:pt idx="10">
                  <c:v>10630</c:v>
                </c:pt>
                <c:pt idx="11" formatCode="#,##0;\-#,##0">
                  <c:v>13650</c:v>
                </c:pt>
              </c:numCache>
            </c:numRef>
          </c:val>
          <c:extLst>
            <c:ext xmlns:c16="http://schemas.microsoft.com/office/drawing/2014/chart" uri="{C3380CC4-5D6E-409C-BE32-E72D297353CC}">
              <c16:uniqueId val="{00000000-1379-4DC3-8AB7-0128D53E13AE}"/>
            </c:ext>
          </c:extLst>
        </c:ser>
        <c:dLbls>
          <c:showLegendKey val="0"/>
          <c:showVal val="0"/>
          <c:showCatName val="0"/>
          <c:showSerName val="0"/>
          <c:showPercent val="0"/>
          <c:showBubbleSize val="0"/>
        </c:dLbls>
        <c:gapWidth val="150"/>
        <c:axId val="231638528"/>
        <c:axId val="231640064"/>
      </c:barChart>
      <c:catAx>
        <c:axId val="231638528"/>
        <c:scaling>
          <c:orientation val="maxMin"/>
        </c:scaling>
        <c:delete val="0"/>
        <c:axPos val="l"/>
        <c:numFmt formatCode="General" sourceLinked="0"/>
        <c:majorTickMark val="out"/>
        <c:minorTickMark val="none"/>
        <c:tickLblPos val="nextTo"/>
        <c:txPr>
          <a:bodyPr/>
          <a:lstStyle/>
          <a:p>
            <a:pPr>
              <a:defRPr sz="1100" b="1"/>
            </a:pPr>
            <a:endParaRPr lang="de-DE"/>
          </a:p>
        </c:txPr>
        <c:crossAx val="231640064"/>
        <c:crosses val="autoZero"/>
        <c:auto val="1"/>
        <c:lblAlgn val="ctr"/>
        <c:lblOffset val="100"/>
        <c:noMultiLvlLbl val="0"/>
      </c:catAx>
      <c:valAx>
        <c:axId val="231640064"/>
        <c:scaling>
          <c:orientation val="minMax"/>
        </c:scaling>
        <c:delete val="0"/>
        <c:axPos val="b"/>
        <c:numFmt formatCode="#,##0" sourceLinked="1"/>
        <c:majorTickMark val="out"/>
        <c:minorTickMark val="none"/>
        <c:tickLblPos val="nextTo"/>
        <c:txPr>
          <a:bodyPr/>
          <a:lstStyle/>
          <a:p>
            <a:pPr>
              <a:defRPr sz="1100" b="1"/>
            </a:pPr>
            <a:endParaRPr lang="de-DE"/>
          </a:p>
        </c:txPr>
        <c:crossAx val="23163852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'!$A$58</c:f>
          <c:strCache>
            <c:ptCount val="1"/>
            <c:pt idx="0">
              <c:v>Einwohnerentwicklung nach Stadtbezirken 2011-2021 (Zu-/Abnahme absolut)</c:v>
            </c:pt>
          </c:strCache>
        </c:strRef>
      </c:tx>
      <c:layout>
        <c:manualLayout>
          <c:xMode val="edge"/>
          <c:yMode val="edge"/>
          <c:x val="0.11095134614535891"/>
          <c:y val="1.6477856096850006E-2"/>
        </c:manualLayout>
      </c:layout>
      <c:overlay val="0"/>
      <c:txPr>
        <a:bodyPr/>
        <a:lstStyle/>
        <a:p>
          <a:pPr>
            <a:defRPr>
              <a:latin typeface="Arial" panose="020B0604020202020204" pitchFamily="34" charset="0"/>
              <a:cs typeface="Arial" panose="020B0604020202020204" pitchFamily="34" charset="0"/>
            </a:defRPr>
          </a:pPr>
          <a:endParaRPr lang="de-DE"/>
        </a:p>
      </c:txPr>
    </c:title>
    <c:autoTitleDeleted val="0"/>
    <c:plotArea>
      <c:layout/>
      <c:barChart>
        <c:barDir val="bar"/>
        <c:grouping val="clustered"/>
        <c:varyColors val="0"/>
        <c:ser>
          <c:idx val="0"/>
          <c:order val="0"/>
          <c:spPr>
            <a:solidFill>
              <a:srgbClr val="B90C39"/>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'!$H$32:$H$43</c:f>
              <c:numCache>
                <c:formatCode>\+#,##0;\-#,##0;0</c:formatCode>
                <c:ptCount val="12"/>
                <c:pt idx="0">
                  <c:v>945</c:v>
                </c:pt>
                <c:pt idx="1">
                  <c:v>125</c:v>
                </c:pt>
                <c:pt idx="2">
                  <c:v>2005</c:v>
                </c:pt>
                <c:pt idx="3">
                  <c:v>3135</c:v>
                </c:pt>
                <c:pt idx="4">
                  <c:v>565</c:v>
                </c:pt>
                <c:pt idx="5">
                  <c:v>815</c:v>
                </c:pt>
                <c:pt idx="6">
                  <c:v>265</c:v>
                </c:pt>
                <c:pt idx="7">
                  <c:v>560</c:v>
                </c:pt>
                <c:pt idx="8">
                  <c:v>520</c:v>
                </c:pt>
                <c:pt idx="9">
                  <c:v>1145</c:v>
                </c:pt>
                <c:pt idx="10">
                  <c:v>2140</c:v>
                </c:pt>
                <c:pt idx="11">
                  <c:v>640</c:v>
                </c:pt>
              </c:numCache>
            </c:numRef>
          </c:val>
          <c:extLst>
            <c:ext xmlns:c16="http://schemas.microsoft.com/office/drawing/2014/chart" uri="{C3380CC4-5D6E-409C-BE32-E72D297353CC}">
              <c16:uniqueId val="{00000000-3C91-4429-83FC-F9E805DFB448}"/>
            </c:ext>
          </c:extLst>
        </c:ser>
        <c:dLbls>
          <c:showLegendKey val="0"/>
          <c:showVal val="0"/>
          <c:showCatName val="0"/>
          <c:showSerName val="0"/>
          <c:showPercent val="0"/>
          <c:showBubbleSize val="0"/>
        </c:dLbls>
        <c:gapWidth val="150"/>
        <c:axId val="231475840"/>
        <c:axId val="231526784"/>
      </c:barChart>
      <c:catAx>
        <c:axId val="231475840"/>
        <c:scaling>
          <c:orientation val="maxMin"/>
        </c:scaling>
        <c:delete val="1"/>
        <c:axPos val="l"/>
        <c:numFmt formatCode="@" sourceLinked="0"/>
        <c:majorTickMark val="out"/>
        <c:minorTickMark val="none"/>
        <c:tickLblPos val="nextTo"/>
        <c:crossAx val="231526784"/>
        <c:crosses val="autoZero"/>
        <c:auto val="1"/>
        <c:lblAlgn val="ctr"/>
        <c:lblOffset val="100"/>
        <c:noMultiLvlLbl val="0"/>
      </c:catAx>
      <c:valAx>
        <c:axId val="231526784"/>
        <c:scaling>
          <c:orientation val="minMax"/>
        </c:scaling>
        <c:delete val="0"/>
        <c:axPos val="b"/>
        <c:majorGridlines>
          <c:spPr>
            <a:ln>
              <a:noFill/>
            </a:ln>
          </c:spPr>
        </c:majorGridlines>
        <c:numFmt formatCode="\+#,##0;\-#,##0;0" sourceLinked="1"/>
        <c:majorTickMark val="out"/>
        <c:minorTickMark val="none"/>
        <c:tickLblPos val="nextTo"/>
        <c:txPr>
          <a:bodyPr/>
          <a:lstStyle/>
          <a:p>
            <a:pPr>
              <a:defRPr b="1" i="0" baseline="0"/>
            </a:pPr>
            <a:endParaRPr lang="de-DE"/>
          </a:p>
        </c:txPr>
        <c:crossAx val="231475840"/>
        <c:crosses val="max"/>
        <c:crossBetween val="between"/>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'!$A$85</c:f>
          <c:strCache>
            <c:ptCount val="1"/>
            <c:pt idx="0">
              <c:v>Einwohnerentwicklung nach Stadtbezirken 2011-2021 (Veränderung in %)</c:v>
            </c:pt>
          </c:strCache>
        </c:strRef>
      </c:tx>
      <c:layout>
        <c:manualLayout>
          <c:xMode val="edge"/>
          <c:yMode val="edge"/>
          <c:x val="0.11095134614535891"/>
          <c:y val="1.6477856096850006E-2"/>
        </c:manualLayout>
      </c:layout>
      <c:overlay val="0"/>
      <c:spPr>
        <a:ln>
          <a:noFill/>
        </a:ln>
      </c:spPr>
      <c:txPr>
        <a:bodyPr/>
        <a:lstStyle/>
        <a:p>
          <a:pPr>
            <a:defRPr>
              <a:latin typeface="Arial" panose="020B0604020202020204" pitchFamily="34" charset="0"/>
              <a:cs typeface="Arial" panose="020B0604020202020204" pitchFamily="34" charset="0"/>
            </a:defRPr>
          </a:pPr>
          <a:endParaRPr lang="de-DE"/>
        </a:p>
      </c:txPr>
    </c:title>
    <c:autoTitleDeleted val="0"/>
    <c:plotArea>
      <c:layout>
        <c:manualLayout>
          <c:layoutTarget val="inner"/>
          <c:xMode val="edge"/>
          <c:yMode val="edge"/>
          <c:x val="3.7128468385392861E-2"/>
          <c:y val="0.20814879798651598"/>
          <c:w val="0.92148620182685126"/>
          <c:h val="0.72498781889880415"/>
        </c:manualLayout>
      </c:layout>
      <c:barChart>
        <c:barDir val="bar"/>
        <c:grouping val="clustered"/>
        <c:varyColors val="0"/>
        <c:ser>
          <c:idx val="0"/>
          <c:order val="0"/>
          <c:spPr>
            <a:solidFill>
              <a:srgbClr val="34557E"/>
            </a:solidFill>
          </c:spPr>
          <c:invertIfNegative val="0"/>
          <c:dLbls>
            <c:spPr>
              <a:noFill/>
              <a:ln>
                <a:noFill/>
              </a:ln>
              <a:effectLst/>
            </c:spPr>
            <c:txPr>
              <a:bodyPr/>
              <a:lstStyle/>
              <a:p>
                <a:pPr>
                  <a:defRPr b="1">
                    <a:latin typeface="Arial" panose="020B0604020202020204" pitchFamily="34" charset="0"/>
                    <a:cs typeface="Arial" panose="020B0604020202020204" pitchFamily="34" charset="0"/>
                  </a:defRPr>
                </a:pPr>
                <a:endParaRPr lang="de-DE"/>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Friedrichshofen-Hollerst.</c:v>
                </c:pt>
                <c:pt idx="11">
                  <c:v>Münchener Straße</c:v>
                </c:pt>
              </c:strCache>
            </c:strRef>
          </c:cat>
          <c:val>
            <c:numRef>
              <c:f>'Einw.entw. % (HWS) '!$I$32:$I$43</c:f>
              <c:numCache>
                <c:formatCode>\+#,##0.0_ ;\-#,##0.0\ </c:formatCode>
                <c:ptCount val="12"/>
                <c:pt idx="0">
                  <c:v>6.8902661319722931</c:v>
                </c:pt>
                <c:pt idx="1">
                  <c:v>0.70701357466063353</c:v>
                </c:pt>
                <c:pt idx="2">
                  <c:v>10.569319978914075</c:v>
                </c:pt>
                <c:pt idx="3">
                  <c:v>20.206252014179825</c:v>
                </c:pt>
                <c:pt idx="4">
                  <c:v>5.5014605647517039</c:v>
                </c:pt>
                <c:pt idx="5">
                  <c:v>12.764291307752545</c:v>
                </c:pt>
                <c:pt idx="6">
                  <c:v>6.0022650056625135</c:v>
                </c:pt>
                <c:pt idx="7">
                  <c:v>11.324570273003033</c:v>
                </c:pt>
                <c:pt idx="8">
                  <c:v>10.688591983556012</c:v>
                </c:pt>
                <c:pt idx="9">
                  <c:v>13.971934106162296</c:v>
                </c:pt>
                <c:pt idx="10">
                  <c:v>25.206124852767964</c:v>
                </c:pt>
                <c:pt idx="11">
                  <c:v>4.9192928516525747</c:v>
                </c:pt>
              </c:numCache>
            </c:numRef>
          </c:val>
          <c:extLst>
            <c:ext xmlns:c16="http://schemas.microsoft.com/office/drawing/2014/chart" uri="{C3380CC4-5D6E-409C-BE32-E72D297353CC}">
              <c16:uniqueId val="{00000000-728A-423A-83D8-5D547366E068}"/>
            </c:ext>
          </c:extLst>
        </c:ser>
        <c:dLbls>
          <c:showLegendKey val="0"/>
          <c:showVal val="0"/>
          <c:showCatName val="0"/>
          <c:showSerName val="0"/>
          <c:showPercent val="0"/>
          <c:showBubbleSize val="0"/>
        </c:dLbls>
        <c:gapWidth val="150"/>
        <c:axId val="231551360"/>
        <c:axId val="231552896"/>
      </c:barChart>
      <c:catAx>
        <c:axId val="231551360"/>
        <c:scaling>
          <c:orientation val="maxMin"/>
        </c:scaling>
        <c:delete val="1"/>
        <c:axPos val="l"/>
        <c:numFmt formatCode="@" sourceLinked="0"/>
        <c:majorTickMark val="out"/>
        <c:minorTickMark val="none"/>
        <c:tickLblPos val="nextTo"/>
        <c:crossAx val="231552896"/>
        <c:crossesAt val="0"/>
        <c:auto val="1"/>
        <c:lblAlgn val="ctr"/>
        <c:lblOffset val="100"/>
        <c:noMultiLvlLbl val="0"/>
      </c:catAx>
      <c:valAx>
        <c:axId val="231552896"/>
        <c:scaling>
          <c:orientation val="minMax"/>
        </c:scaling>
        <c:delete val="0"/>
        <c:axPos val="b"/>
        <c:majorGridlines>
          <c:spPr>
            <a:ln>
              <a:noFill/>
            </a:ln>
          </c:spPr>
        </c:majorGridlines>
        <c:numFmt formatCode="\+#\ ##0;\-#\ ##0;0" sourceLinked="0"/>
        <c:majorTickMark val="out"/>
        <c:minorTickMark val="none"/>
        <c:tickLblPos val="nextTo"/>
        <c:txPr>
          <a:bodyPr/>
          <a:lstStyle/>
          <a:p>
            <a:pPr>
              <a:defRPr b="1" i="0" baseline="0"/>
            </a:pPr>
            <a:endParaRPr lang="de-DE"/>
          </a:p>
        </c:txPr>
        <c:crossAx val="231551360"/>
        <c:crosses val="max"/>
        <c:crossBetween val="between"/>
        <c:minorUnit val="1"/>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Tabelle1!$A$1</c:f>
          <c:strCache>
            <c:ptCount val="1"/>
            <c:pt idx="0">
              <c:v>Geburten und Sterbefälle nach Stadtbezirken im Jahr 2021</c:v>
            </c:pt>
          </c:strCache>
        </c:strRef>
      </c:tx>
      <c:overlay val="0"/>
      <c:txPr>
        <a:bodyPr/>
        <a:lstStyle/>
        <a:p>
          <a:pPr>
            <a:defRPr sz="1600"/>
          </a:pPr>
          <a:endParaRPr lang="de-DE"/>
        </a:p>
      </c:txPr>
    </c:title>
    <c:autoTitleDeleted val="0"/>
    <c:plotArea>
      <c:layout>
        <c:manualLayout>
          <c:layoutTarget val="inner"/>
          <c:xMode val="edge"/>
          <c:yMode val="edge"/>
          <c:x val="0.207431863892272"/>
          <c:y val="0.11233868935431514"/>
          <c:w val="0.68002748187520445"/>
          <c:h val="0.81326618381547044"/>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155</c:v>
                </c:pt>
                <c:pt idx="1">
                  <c:v>185</c:v>
                </c:pt>
                <c:pt idx="2">
                  <c:v>245</c:v>
                </c:pt>
                <c:pt idx="3">
                  <c:v>230</c:v>
                </c:pt>
                <c:pt idx="4">
                  <c:v>105</c:v>
                </c:pt>
                <c:pt idx="5">
                  <c:v>75</c:v>
                </c:pt>
                <c:pt idx="6">
                  <c:v>45</c:v>
                </c:pt>
                <c:pt idx="7">
                  <c:v>60</c:v>
                </c:pt>
                <c:pt idx="8">
                  <c:v>75</c:v>
                </c:pt>
                <c:pt idx="9">
                  <c:v>95</c:v>
                </c:pt>
                <c:pt idx="10">
                  <c:v>150</c:v>
                </c:pt>
                <c:pt idx="11" formatCode="#,##0;\-#,##0">
                  <c:v>190</c:v>
                </c:pt>
              </c:numCache>
            </c:numRef>
          </c:val>
          <c:extLst>
            <c:ext xmlns:c16="http://schemas.microsoft.com/office/drawing/2014/chart" uri="{C3380CC4-5D6E-409C-BE32-E72D297353CC}">
              <c16:uniqueId val="{00000000-2E2D-47BF-8532-AB2804C4B23F}"/>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190</c:v>
                </c:pt>
                <c:pt idx="1">
                  <c:v>275</c:v>
                </c:pt>
                <c:pt idx="2">
                  <c:v>215</c:v>
                </c:pt>
                <c:pt idx="3">
                  <c:v>180</c:v>
                </c:pt>
                <c:pt idx="4">
                  <c:v>95</c:v>
                </c:pt>
                <c:pt idx="5">
                  <c:v>70</c:v>
                </c:pt>
                <c:pt idx="6">
                  <c:v>35</c:v>
                </c:pt>
                <c:pt idx="7">
                  <c:v>55</c:v>
                </c:pt>
                <c:pt idx="8">
                  <c:v>30</c:v>
                </c:pt>
                <c:pt idx="9">
                  <c:v>65</c:v>
                </c:pt>
                <c:pt idx="10">
                  <c:v>110</c:v>
                </c:pt>
                <c:pt idx="11" formatCode="#,##0;\-#,##0">
                  <c:v>135</c:v>
                </c:pt>
              </c:numCache>
            </c:numRef>
          </c:val>
          <c:extLst>
            <c:ext xmlns:c16="http://schemas.microsoft.com/office/drawing/2014/chart" uri="{C3380CC4-5D6E-409C-BE32-E72D297353CC}">
              <c16:uniqueId val="{00000001-2E2D-47BF-8532-AB2804C4B23F}"/>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numFmt formatCode="#,##0" sourceLinked="1"/>
        <c:majorTickMark val="out"/>
        <c:minorTickMark val="none"/>
        <c:tickLblPos val="nextTo"/>
        <c:crossAx val="108377600"/>
        <c:crosses val="max"/>
        <c:crossBetween val="between"/>
      </c:valAx>
    </c:plotArea>
    <c:legend>
      <c:legendPos val="r"/>
      <c:layout>
        <c:manualLayout>
          <c:xMode val="edge"/>
          <c:yMode val="edge"/>
          <c:x val="0.87727216854441659"/>
          <c:y val="8.0879765772875076E-2"/>
          <c:w val="0.11367330178578745"/>
          <c:h val="0.73817828738105717"/>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Tabelle1!$A$26</c:f>
          <c:strCache>
            <c:ptCount val="1"/>
            <c:pt idx="0">
              <c:v>Zu- und Wegzüge nach Stadtbezirken mit dem außerstädtischen Gebiet im Jahr 2021</c:v>
            </c:pt>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1620</c:v>
                </c:pt>
                <c:pt idx="1">
                  <c:v>1705</c:v>
                </c:pt>
                <c:pt idx="2">
                  <c:v>1545</c:v>
                </c:pt>
                <c:pt idx="3">
                  <c:v>1910</c:v>
                </c:pt>
                <c:pt idx="4">
                  <c:v>520</c:v>
                </c:pt>
                <c:pt idx="5">
                  <c:v>215</c:v>
                </c:pt>
                <c:pt idx="6">
                  <c:v>215</c:v>
                </c:pt>
                <c:pt idx="7">
                  <c:v>390</c:v>
                </c:pt>
                <c:pt idx="8">
                  <c:v>435</c:v>
                </c:pt>
                <c:pt idx="9">
                  <c:v>380</c:v>
                </c:pt>
                <c:pt idx="10">
                  <c:v>790</c:v>
                </c:pt>
                <c:pt idx="11" formatCode="#,##0;\-#,##0">
                  <c:v>920</c:v>
                </c:pt>
              </c:numCache>
            </c:numRef>
          </c:val>
          <c:extLst>
            <c:ext xmlns:c16="http://schemas.microsoft.com/office/drawing/2014/chart" uri="{C3380CC4-5D6E-409C-BE32-E72D297353CC}">
              <c16:uniqueId val="{00000000-B6CE-4E79-B897-D862E03DA830}"/>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1355</c:v>
                </c:pt>
                <c:pt idx="1">
                  <c:v>1475</c:v>
                </c:pt>
                <c:pt idx="2">
                  <c:v>1280</c:v>
                </c:pt>
                <c:pt idx="3">
                  <c:v>1890</c:v>
                </c:pt>
                <c:pt idx="4">
                  <c:v>465</c:v>
                </c:pt>
                <c:pt idx="5">
                  <c:v>280</c:v>
                </c:pt>
                <c:pt idx="6">
                  <c:v>230</c:v>
                </c:pt>
                <c:pt idx="7">
                  <c:v>250</c:v>
                </c:pt>
                <c:pt idx="8">
                  <c:v>475</c:v>
                </c:pt>
                <c:pt idx="9">
                  <c:v>430</c:v>
                </c:pt>
                <c:pt idx="10">
                  <c:v>655</c:v>
                </c:pt>
                <c:pt idx="11" formatCode="#,##0;\-#,##0">
                  <c:v>930</c:v>
                </c:pt>
              </c:numCache>
            </c:numRef>
          </c:val>
          <c:extLst>
            <c:ext xmlns:c16="http://schemas.microsoft.com/office/drawing/2014/chart" uri="{C3380CC4-5D6E-409C-BE32-E72D297353CC}">
              <c16:uniqueId val="{00000001-B6CE-4E79-B897-D862E03DA830}"/>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numFmt formatCode="#,##0" sourceLinked="1"/>
        <c:majorTickMark val="out"/>
        <c:minorTickMark val="none"/>
        <c:tickLblPos val="nextTo"/>
        <c:crossAx val="223617408"/>
        <c:crosses val="max"/>
        <c:crossBetween val="between"/>
      </c:valAx>
    </c:plotArea>
    <c:legend>
      <c:legendPos val="r"/>
      <c:layout>
        <c:manualLayout>
          <c:xMode val="edge"/>
          <c:yMode val="edge"/>
          <c:x val="0.8516310936900483"/>
          <c:y val="8.0879765772875076E-2"/>
          <c:w val="0.13931430528335967"/>
          <c:h val="0.7381782873810571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Bevölkerungsbewegung!$A$90</c:f>
          <c:strCache>
            <c:ptCount val="1"/>
          </c:strCache>
        </c:strRef>
      </c:tx>
      <c:overlay val="0"/>
      <c:txPr>
        <a:bodyPr/>
        <a:lstStyle/>
        <a:p>
          <a:pPr>
            <a:defRPr sz="1600"/>
          </a:pPr>
          <a:endParaRPr lang="de-DE"/>
        </a:p>
      </c:txPr>
    </c:title>
    <c:autoTitleDeleted val="0"/>
    <c:plotArea>
      <c:layout>
        <c:manualLayout>
          <c:layoutTarget val="inner"/>
          <c:xMode val="edge"/>
          <c:yMode val="edge"/>
          <c:x val="0.25627806267806269"/>
          <c:y val="0.19407579034085057"/>
          <c:w val="0.71625954415954418"/>
          <c:h val="0.70643368345175572"/>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155</c:v>
                </c:pt>
                <c:pt idx="1">
                  <c:v>185</c:v>
                </c:pt>
                <c:pt idx="2">
                  <c:v>245</c:v>
                </c:pt>
                <c:pt idx="3">
                  <c:v>230</c:v>
                </c:pt>
                <c:pt idx="4">
                  <c:v>105</c:v>
                </c:pt>
                <c:pt idx="5">
                  <c:v>75</c:v>
                </c:pt>
                <c:pt idx="6">
                  <c:v>45</c:v>
                </c:pt>
                <c:pt idx="7">
                  <c:v>60</c:v>
                </c:pt>
                <c:pt idx="8">
                  <c:v>75</c:v>
                </c:pt>
                <c:pt idx="9">
                  <c:v>95</c:v>
                </c:pt>
                <c:pt idx="10">
                  <c:v>150</c:v>
                </c:pt>
                <c:pt idx="11" formatCode="#,##0;\-#,##0">
                  <c:v>190</c:v>
                </c:pt>
              </c:numCache>
            </c:numRef>
          </c:val>
          <c:extLst>
            <c:ext xmlns:c16="http://schemas.microsoft.com/office/drawing/2014/chart" uri="{C3380CC4-5D6E-409C-BE32-E72D297353CC}">
              <c16:uniqueId val="{00000000-6063-4A28-A412-476E51CE815A}"/>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190</c:v>
                </c:pt>
                <c:pt idx="1">
                  <c:v>275</c:v>
                </c:pt>
                <c:pt idx="2">
                  <c:v>215</c:v>
                </c:pt>
                <c:pt idx="3">
                  <c:v>180</c:v>
                </c:pt>
                <c:pt idx="4">
                  <c:v>95</c:v>
                </c:pt>
                <c:pt idx="5">
                  <c:v>70</c:v>
                </c:pt>
                <c:pt idx="6">
                  <c:v>35</c:v>
                </c:pt>
                <c:pt idx="7">
                  <c:v>55</c:v>
                </c:pt>
                <c:pt idx="8">
                  <c:v>30</c:v>
                </c:pt>
                <c:pt idx="9">
                  <c:v>65</c:v>
                </c:pt>
                <c:pt idx="10">
                  <c:v>110</c:v>
                </c:pt>
                <c:pt idx="11" formatCode="#,##0;\-#,##0">
                  <c:v>135</c:v>
                </c:pt>
              </c:numCache>
            </c:numRef>
          </c:val>
          <c:extLst>
            <c:ext xmlns:c16="http://schemas.microsoft.com/office/drawing/2014/chart" uri="{C3380CC4-5D6E-409C-BE32-E72D297353CC}">
              <c16:uniqueId val="{00000001-6063-4A28-A412-476E51CE815A}"/>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majorGridlines/>
        <c:numFmt formatCode="#,##0" sourceLinked="1"/>
        <c:majorTickMark val="out"/>
        <c:minorTickMark val="none"/>
        <c:tickLblPos val="nextTo"/>
        <c:crossAx val="108377600"/>
        <c:crosses val="max"/>
        <c:crossBetween val="between"/>
      </c:valAx>
    </c:plotArea>
    <c:legend>
      <c:legendPos val="r"/>
      <c:layout>
        <c:manualLayout>
          <c:xMode val="edge"/>
          <c:yMode val="edge"/>
          <c:x val="0.82915712250712259"/>
          <c:y val="0.48242354031510665"/>
          <c:w val="0.14409608795998061"/>
          <c:h val="0.1260446915868602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175262</xdr:colOff>
      <xdr:row>12</xdr:row>
      <xdr:rowOff>68583</xdr:rowOff>
    </xdr:from>
    <xdr:to>
      <xdr:col>4</xdr:col>
      <xdr:colOff>266308</xdr:colOff>
      <xdr:row>26</xdr:row>
      <xdr:rowOff>395909</xdr:rowOff>
    </xdr:to>
    <xdr:pic>
      <xdr:nvPicPr>
        <xdr:cNvPr id="3" name="Picture 3" descr="Stadtkart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682" y="5494023"/>
          <a:ext cx="3154286" cy="2674286"/>
        </a:xfrm>
        <a:prstGeom prst="rect">
          <a:avLst/>
        </a:prstGeom>
        <a:noFill/>
        <a:ln w="9525">
          <a:noFill/>
          <a:miter lim="800000"/>
          <a:headEnd/>
          <a:tailEnd/>
        </a:ln>
      </xdr:spPr>
    </xdr:pic>
    <xdr:clientData/>
  </xdr:twoCellAnchor>
  <xdr:twoCellAnchor>
    <xdr:from>
      <xdr:col>0</xdr:col>
      <xdr:colOff>1013460</xdr:colOff>
      <xdr:row>1</xdr:row>
      <xdr:rowOff>533400</xdr:rowOff>
    </xdr:from>
    <xdr:to>
      <xdr:col>5</xdr:col>
      <xdr:colOff>220980</xdr:colOff>
      <xdr:row>4</xdr:row>
      <xdr:rowOff>76200</xdr:rowOff>
    </xdr:to>
    <xdr:pic>
      <xdr:nvPicPr>
        <xdr:cNvPr id="4" name="Picture 1142" descr="neues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3460" y="1661160"/>
          <a:ext cx="4305300" cy="990600"/>
        </a:xfrm>
        <a:prstGeom prst="rect">
          <a:avLst/>
        </a:prstGeom>
        <a:noFill/>
        <a:ln w="9525">
          <a:noFill/>
          <a:miter lim="800000"/>
          <a:headEnd/>
          <a:tailEnd/>
        </a:ln>
      </xdr:spPr>
    </xdr:pic>
    <xdr:clientData/>
  </xdr:twoCellAnchor>
  <xdr:twoCellAnchor editAs="oneCell">
    <xdr:from>
      <xdr:col>4</xdr:col>
      <xdr:colOff>746760</xdr:colOff>
      <xdr:row>0</xdr:row>
      <xdr:rowOff>190500</xdr:rowOff>
    </xdr:from>
    <xdr:to>
      <xdr:col>5</xdr:col>
      <xdr:colOff>701040</xdr:colOff>
      <xdr:row>0</xdr:row>
      <xdr:rowOff>922020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84420" y="190500"/>
          <a:ext cx="914400" cy="73152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xdr:colOff>
      <xdr:row>49</xdr:row>
      <xdr:rowOff>3809</xdr:rowOff>
    </xdr:from>
    <xdr:to>
      <xdr:col>8</xdr:col>
      <xdr:colOff>457200</xdr:colOff>
      <xdr:row>66</xdr:row>
      <xdr:rowOff>142874</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4"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297180</xdr:colOff>
      <xdr:row>51</xdr:row>
      <xdr:rowOff>45720</xdr:rowOff>
    </xdr:from>
    <xdr:to>
      <xdr:col>8</xdr:col>
      <xdr:colOff>350520</xdr:colOff>
      <xdr:row>63</xdr:row>
      <xdr:rowOff>68580</xdr:rowOff>
    </xdr:to>
    <xdr:graphicFrame macro="">
      <xdr:nvGraphicFramePr>
        <xdr:cNvPr id="8579" name="Chart 2">
          <a:extLst>
            <a:ext uri="{FF2B5EF4-FFF2-40B4-BE49-F238E27FC236}">
              <a16:creationId xmlns:a16="http://schemas.microsoft.com/office/drawing/2014/main" id="{00000000-0008-0000-0B00-000083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0.93167</cdr:x>
      <cdr:y>0.95097</cdr:y>
    </cdr:from>
    <cdr:to>
      <cdr:x>1</cdr:x>
      <cdr:y>1</cdr:y>
    </cdr:to>
    <cdr:sp macro="" textlink="">
      <cdr:nvSpPr>
        <cdr:cNvPr id="5"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6"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7"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40640</xdr:colOff>
      <xdr:row>67</xdr:row>
      <xdr:rowOff>132080</xdr:rowOff>
    </xdr:from>
    <xdr:to>
      <xdr:col>5</xdr:col>
      <xdr:colOff>985520</xdr:colOff>
      <xdr:row>123</xdr:row>
      <xdr:rowOff>101600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91440</xdr:colOff>
      <xdr:row>88</xdr:row>
      <xdr:rowOff>99060</xdr:rowOff>
    </xdr:from>
    <xdr:to>
      <xdr:col>8</xdr:col>
      <xdr:colOff>525780</xdr:colOff>
      <xdr:row>109</xdr:row>
      <xdr:rowOff>83820</xdr:rowOff>
    </xdr:to>
    <xdr:graphicFrame macro="">
      <xdr:nvGraphicFramePr>
        <xdr:cNvPr id="2" name="Diagramm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24</xdr:row>
      <xdr:rowOff>114300</xdr:rowOff>
    </xdr:from>
    <xdr:to>
      <xdr:col>7</xdr:col>
      <xdr:colOff>111125</xdr:colOff>
      <xdr:row>43</xdr:row>
      <xdr:rowOff>76200</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172757</xdr:colOff>
      <xdr:row>25</xdr:row>
      <xdr:rowOff>2540</xdr:rowOff>
    </xdr:from>
    <xdr:to>
      <xdr:col>13</xdr:col>
      <xdr:colOff>310030</xdr:colOff>
      <xdr:row>44</xdr:row>
      <xdr:rowOff>34887</xdr:rowOff>
    </xdr:to>
    <xdr:graphicFrame macro="">
      <xdr:nvGraphicFramePr>
        <xdr:cNvPr id="3" name="Diagramm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25</xdr:row>
      <xdr:rowOff>38100</xdr:rowOff>
    </xdr:from>
    <xdr:to>
      <xdr:col>13</xdr:col>
      <xdr:colOff>487680</xdr:colOff>
      <xdr:row>42</xdr:row>
      <xdr:rowOff>121920</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83820</xdr:colOff>
      <xdr:row>24</xdr:row>
      <xdr:rowOff>152400</xdr:rowOff>
    </xdr:from>
    <xdr:to>
      <xdr:col>13</xdr:col>
      <xdr:colOff>754380</xdr:colOff>
      <xdr:row>46</xdr:row>
      <xdr:rowOff>137160</xdr:rowOff>
    </xdr:to>
    <xdr:graphicFrame macro="">
      <xdr:nvGraphicFramePr>
        <xdr:cNvPr id="3" name="Diagramm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24</xdr:row>
      <xdr:rowOff>142875</xdr:rowOff>
    </xdr:from>
    <xdr:to>
      <xdr:col>9</xdr:col>
      <xdr:colOff>0</xdr:colOff>
      <xdr:row>51</xdr:row>
      <xdr:rowOff>20955</xdr:rowOff>
    </xdr:to>
    <xdr:graphicFrame macro="">
      <xdr:nvGraphicFramePr>
        <xdr:cNvPr id="3" name="Diagramm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175260</xdr:colOff>
      <xdr:row>21</xdr:row>
      <xdr:rowOff>91440</xdr:rowOff>
    </xdr:from>
    <xdr:to>
      <xdr:col>7</xdr:col>
      <xdr:colOff>1645920</xdr:colOff>
      <xdr:row>29</xdr:row>
      <xdr:rowOff>99060</xdr:rowOff>
    </xdr:to>
    <xdr:sp macro="" textlink="">
      <xdr:nvSpPr>
        <xdr:cNvPr id="2" name="Rechteck 1">
          <a:extLst>
            <a:ext uri="{FF2B5EF4-FFF2-40B4-BE49-F238E27FC236}">
              <a16:creationId xmlns:a16="http://schemas.microsoft.com/office/drawing/2014/main" id="{00000000-0008-0000-0300-000002000000}"/>
            </a:ext>
          </a:extLst>
        </xdr:cNvPr>
        <xdr:cNvSpPr/>
      </xdr:nvSpPr>
      <xdr:spPr bwMode="auto">
        <a:xfrm>
          <a:off x="4213860" y="3611880"/>
          <a:ext cx="1714500" cy="1348740"/>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1</xdr:col>
      <xdr:colOff>1501140</xdr:colOff>
      <xdr:row>28</xdr:row>
      <xdr:rowOff>129540</xdr:rowOff>
    </xdr:from>
    <xdr:to>
      <xdr:col>4</xdr:col>
      <xdr:colOff>769620</xdr:colOff>
      <xdr:row>29</xdr:row>
      <xdr:rowOff>144780</xdr:rowOff>
    </xdr:to>
    <xdr:sp macro="" textlink="">
      <xdr:nvSpPr>
        <xdr:cNvPr id="4" name="Rechteck 3">
          <a:extLst>
            <a:ext uri="{FF2B5EF4-FFF2-40B4-BE49-F238E27FC236}">
              <a16:creationId xmlns:a16="http://schemas.microsoft.com/office/drawing/2014/main" id="{00000000-0008-0000-0300-000004000000}"/>
            </a:ext>
          </a:extLst>
        </xdr:cNvPr>
        <xdr:cNvSpPr/>
      </xdr:nvSpPr>
      <xdr:spPr bwMode="auto">
        <a:xfrm>
          <a:off x="1744980" y="4823460"/>
          <a:ext cx="1310640" cy="18288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editAs="oneCell">
    <xdr:from>
      <xdr:col>1</xdr:col>
      <xdr:colOff>1</xdr:colOff>
      <xdr:row>1</xdr:row>
      <xdr:rowOff>1</xdr:rowOff>
    </xdr:from>
    <xdr:to>
      <xdr:col>7</xdr:col>
      <xdr:colOff>1630680</xdr:colOff>
      <xdr:row>29</xdr:row>
      <xdr:rowOff>68580</xdr:rowOff>
    </xdr:to>
    <xdr:pic>
      <xdr:nvPicPr>
        <xdr:cNvPr id="5" name="Grafik 4">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1"/>
        <a:srcRect l="1984" t="1121" r="2616" b="1569"/>
        <a:stretch/>
      </xdr:blipFill>
      <xdr:spPr bwMode="auto">
        <a:xfrm>
          <a:off x="243841" y="167641"/>
          <a:ext cx="5669279" cy="47624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0.50708</cdr:x>
      <cdr:y>0.12972</cdr:y>
    </cdr:from>
    <cdr:to>
      <cdr:x>0.77476</cdr:x>
      <cdr:y>0.42529</cdr:y>
    </cdr:to>
    <cdr:sp macro="" textlink="">
      <cdr:nvSpPr>
        <cdr:cNvPr id="2" name="Textfeld 1"/>
        <cdr:cNvSpPr txBox="1"/>
      </cdr:nvSpPr>
      <cdr:spPr>
        <a:xfrm xmlns:a="http://schemas.openxmlformats.org/drawingml/2006/main">
          <a:off x="3276600" y="642503"/>
          <a:ext cx="1729740" cy="1463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53340</xdr:colOff>
      <xdr:row>26</xdr:row>
      <xdr:rowOff>91440</xdr:rowOff>
    </xdr:from>
    <xdr:to>
      <xdr:col>7</xdr:col>
      <xdr:colOff>541020</xdr:colOff>
      <xdr:row>58</xdr:row>
      <xdr:rowOff>160020</xdr:rowOff>
    </xdr:to>
    <xdr:graphicFrame macro="">
      <xdr:nvGraphicFramePr>
        <xdr:cNvPr id="2" name="Diagramm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22316</xdr:rowOff>
    </xdr:from>
    <xdr:to>
      <xdr:col>8</xdr:col>
      <xdr:colOff>670560</xdr:colOff>
      <xdr:row>91</xdr:row>
      <xdr:rowOff>22316</xdr:rowOff>
    </xdr:to>
    <xdr:graphicFrame macro="">
      <xdr:nvGraphicFramePr>
        <xdr:cNvPr id="3" name="Diagramm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0.1294</cdr:x>
      <cdr:y>0.89431</cdr:y>
    </cdr:from>
    <cdr:to>
      <cdr:x>0.17821</cdr:x>
      <cdr:y>0.97398</cdr:y>
    </cdr:to>
    <cdr:sp macro="" textlink="">
      <cdr:nvSpPr>
        <cdr:cNvPr id="4" name="Textfeld 3"/>
        <cdr:cNvSpPr txBox="1"/>
      </cdr:nvSpPr>
      <cdr:spPr>
        <a:xfrm xmlns:a="http://schemas.openxmlformats.org/drawingml/2006/main">
          <a:off x="868680" y="4191000"/>
          <a:ext cx="327660" cy="3733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0.94312</cdr:x>
      <cdr:y>0.92635</cdr:y>
    </cdr:from>
    <cdr:to>
      <cdr:x>0.9909</cdr:x>
      <cdr:y>0.98645</cdr:y>
    </cdr:to>
    <cdr:sp macro="" textlink="">
      <cdr:nvSpPr>
        <cdr:cNvPr id="4" name="Textfeld 3"/>
        <cdr:cNvSpPr txBox="1"/>
      </cdr:nvSpPr>
      <cdr:spPr>
        <a:xfrm xmlns:a="http://schemas.openxmlformats.org/drawingml/2006/main">
          <a:off x="6316980" y="4687056"/>
          <a:ext cx="320040" cy="3040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25</xdr:row>
      <xdr:rowOff>44022</xdr:rowOff>
    </xdr:from>
    <xdr:to>
      <xdr:col>14</xdr:col>
      <xdr:colOff>54429</xdr:colOff>
      <xdr:row>55</xdr:row>
      <xdr:rowOff>17552</xdr:rowOff>
    </xdr:to>
    <xdr:graphicFrame macro="">
      <xdr:nvGraphicFramePr>
        <xdr:cNvPr id="3" name="Diagramm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27215</xdr:colOff>
      <xdr:row>57</xdr:row>
      <xdr:rowOff>23211</xdr:rowOff>
    </xdr:from>
    <xdr:to>
      <xdr:col>14</xdr:col>
      <xdr:colOff>40822</xdr:colOff>
      <xdr:row>86</xdr:row>
      <xdr:rowOff>160026</xdr:rowOff>
    </xdr:to>
    <xdr:graphicFrame macro="">
      <xdr:nvGraphicFramePr>
        <xdr:cNvPr id="4" name="Diagramm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50</xdr:row>
      <xdr:rowOff>35857</xdr:rowOff>
    </xdr:from>
    <xdr:to>
      <xdr:col>4</xdr:col>
      <xdr:colOff>0</xdr:colOff>
      <xdr:row>72</xdr:row>
      <xdr:rowOff>0</xdr:rowOff>
    </xdr:to>
    <xdr:graphicFrame macro="">
      <xdr:nvGraphicFramePr>
        <xdr:cNvPr id="6" name="Diagramm 5">
          <a:extLst>
            <a:ext uri="{FF2B5EF4-FFF2-40B4-BE49-F238E27FC236}">
              <a16:creationId xmlns:a16="http://schemas.microsoft.com/office/drawing/2014/main" id="{9311B93C-0631-484B-B3C2-2BD1A11EA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973636</xdr:colOff>
      <xdr:row>50</xdr:row>
      <xdr:rowOff>0</xdr:rowOff>
    </xdr:from>
    <xdr:to>
      <xdr:col>8</xdr:col>
      <xdr:colOff>0</xdr:colOff>
      <xdr:row>71</xdr:row>
      <xdr:rowOff>179293</xdr:rowOff>
    </xdr:to>
    <xdr:graphicFrame macro="">
      <xdr:nvGraphicFramePr>
        <xdr:cNvPr id="7" name="Diagramm 6">
          <a:extLst>
            <a:ext uri="{FF2B5EF4-FFF2-40B4-BE49-F238E27FC236}">
              <a16:creationId xmlns:a16="http://schemas.microsoft.com/office/drawing/2014/main" id="{65A7C339-2D5B-475F-9500-3DC2F1816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466725</xdr:colOff>
      <xdr:row>51</xdr:row>
      <xdr:rowOff>133350</xdr:rowOff>
    </xdr:from>
    <xdr:to>
      <xdr:col>5</xdr:col>
      <xdr:colOff>476250</xdr:colOff>
      <xdr:row>53</xdr:row>
      <xdr:rowOff>95250</xdr:rowOff>
    </xdr:to>
    <xdr:cxnSp macro="">
      <xdr:nvCxnSpPr>
        <xdr:cNvPr id="9" name="Gerade Verbindung mit Pfeil 8">
          <a:extLst>
            <a:ext uri="{FF2B5EF4-FFF2-40B4-BE49-F238E27FC236}">
              <a16:creationId xmlns:a16="http://schemas.microsoft.com/office/drawing/2014/main" id="{A0391178-9CD1-44DF-936C-A609D0C06B16}"/>
            </a:ext>
          </a:extLst>
        </xdr:cNvPr>
        <xdr:cNvCxnSpPr/>
      </xdr:nvCxnSpPr>
      <xdr:spPr bwMode="auto">
        <a:xfrm flipV="1">
          <a:off x="5391150" y="9629775"/>
          <a:ext cx="9525" cy="342900"/>
        </a:xfrm>
        <a:prstGeom prst="straightConnector1">
          <a:avLst/>
        </a:prstGeom>
        <a:solidFill>
          <a:srgbClr val="FFFFFF"/>
        </a:solidFill>
        <a:ln w="28575" cap="flat" cmpd="sng" algn="ctr">
          <a:solidFill>
            <a:srgbClr val="000000"/>
          </a:solidFill>
          <a:prstDash val="solid"/>
          <a:round/>
          <a:headEnd type="none" w="med" len="med"/>
          <a:tailEnd type="triangle"/>
        </a:ln>
        <a:effectLst/>
      </xdr:spPr>
    </xdr:cxnSp>
    <xdr:clientData/>
  </xdr:twoCellAnchor>
</xdr:wsDr>
</file>

<file path=xl/drawings/drawing26.xml><?xml version="1.0" encoding="utf-8"?>
<c:userShapes xmlns:c="http://schemas.openxmlformats.org/drawingml/2006/chart">
  <cdr:relSizeAnchor xmlns:cdr="http://schemas.openxmlformats.org/drawingml/2006/chartDrawing">
    <cdr:from>
      <cdr:x>0.17337</cdr:x>
      <cdr:y>0.03901</cdr:y>
    </cdr:from>
    <cdr:to>
      <cdr:x>0.33847</cdr:x>
      <cdr:y>0.08726</cdr:y>
    </cdr:to>
    <cdr:sp macro="" textlink="">
      <cdr:nvSpPr>
        <cdr:cNvPr id="2" name="Textfeld 1">
          <a:extLst xmlns:a="http://schemas.openxmlformats.org/drawingml/2006/main">
            <a:ext uri="{FF2B5EF4-FFF2-40B4-BE49-F238E27FC236}">
              <a16:creationId xmlns:a16="http://schemas.microsoft.com/office/drawing/2014/main" id="{0B2A30D0-E479-4F26-8398-AC27F584736A}"/>
            </a:ext>
          </a:extLst>
        </cdr:cNvPr>
        <cdr:cNvSpPr txBox="1"/>
      </cdr:nvSpPr>
      <cdr:spPr>
        <a:xfrm xmlns:a="http://schemas.openxmlformats.org/drawingml/2006/main">
          <a:off x="785661" y="163056"/>
          <a:ext cx="748203" cy="201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b="1">
              <a:solidFill>
                <a:schemeClr val="tx1"/>
              </a:solidFill>
              <a:latin typeface="Arial" panose="020B0604020202020204" pitchFamily="34" charset="0"/>
              <a:cs typeface="Arial" panose="020B0604020202020204" pitchFamily="34" charset="0"/>
            </a:rPr>
            <a:t>53</a:t>
          </a:r>
          <a:r>
            <a:rPr lang="de-DE" sz="1000" b="1" baseline="0">
              <a:solidFill>
                <a:schemeClr val="tx1"/>
              </a:solidFill>
              <a:latin typeface="Arial" panose="020B0604020202020204" pitchFamily="34" charset="0"/>
              <a:cs typeface="Arial" panose="020B0604020202020204" pitchFamily="34" charset="0"/>
            </a:rPr>
            <a:t> 430</a:t>
          </a:r>
          <a:endParaRPr lang="de-DE" sz="1000" b="1">
            <a:solidFill>
              <a:schemeClr val="tx1"/>
            </a:solidFill>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60960</xdr:colOff>
      <xdr:row>0</xdr:row>
      <xdr:rowOff>43180</xdr:rowOff>
    </xdr:from>
    <xdr:to>
      <xdr:col>7</xdr:col>
      <xdr:colOff>960</xdr:colOff>
      <xdr:row>27</xdr:row>
      <xdr:rowOff>69730</xdr:rowOff>
    </xdr:to>
    <xdr:graphicFrame macro="">
      <xdr:nvGraphicFramePr>
        <xdr:cNvPr id="2" name="Diagramm 1">
          <a:extLst>
            <a:ext uri="{FF2B5EF4-FFF2-40B4-BE49-F238E27FC236}">
              <a16:creationId xmlns:a16="http://schemas.microsoft.com/office/drawing/2014/main" id="{26C6C028-30F7-4C18-B41E-901C9A982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xdr:colOff>
      <xdr:row>28</xdr:row>
      <xdr:rowOff>20320</xdr:rowOff>
    </xdr:from>
    <xdr:to>
      <xdr:col>6</xdr:col>
      <xdr:colOff>733750</xdr:colOff>
      <xdr:row>55</xdr:row>
      <xdr:rowOff>46870</xdr:rowOff>
    </xdr:to>
    <xdr:graphicFrame macro="">
      <xdr:nvGraphicFramePr>
        <xdr:cNvPr id="3" name="Diagramm 2">
          <a:extLst>
            <a:ext uri="{FF2B5EF4-FFF2-40B4-BE49-F238E27FC236}">
              <a16:creationId xmlns:a16="http://schemas.microsoft.com/office/drawing/2014/main" id="{01FEC620-18CF-4005-9DF2-FCE3B61E06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19049</xdr:colOff>
      <xdr:row>87</xdr:row>
      <xdr:rowOff>60960</xdr:rowOff>
    </xdr:from>
    <xdr:to>
      <xdr:col>12</xdr:col>
      <xdr:colOff>354105</xdr:colOff>
      <xdr:row>99</xdr:row>
      <xdr:rowOff>78441</xdr:rowOff>
    </xdr:to>
    <xdr:graphicFrame macro="">
      <xdr:nvGraphicFramePr>
        <xdr:cNvPr id="2" name="Diagramm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76744</xdr:colOff>
      <xdr:row>99</xdr:row>
      <xdr:rowOff>103414</xdr:rowOff>
    </xdr:from>
    <xdr:to>
      <xdr:col>12</xdr:col>
      <xdr:colOff>212111</xdr:colOff>
      <xdr:row>117</xdr:row>
      <xdr:rowOff>27214</xdr:rowOff>
    </xdr:to>
    <xdr:graphicFrame macro="">
      <xdr:nvGraphicFramePr>
        <xdr:cNvPr id="4" name="Diagramm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68580</xdr:colOff>
      <xdr:row>89</xdr:row>
      <xdr:rowOff>60960</xdr:rowOff>
    </xdr:from>
    <xdr:to>
      <xdr:col>12</xdr:col>
      <xdr:colOff>190500</xdr:colOff>
      <xdr:row>107</xdr:row>
      <xdr:rowOff>19050</xdr:rowOff>
    </xdr:to>
    <xdr:graphicFrame macro="">
      <xdr:nvGraphicFramePr>
        <xdr:cNvPr id="2" name="Diagramm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89</xdr:row>
      <xdr:rowOff>145676</xdr:rowOff>
    </xdr:from>
    <xdr:to>
      <xdr:col>10</xdr:col>
      <xdr:colOff>515470</xdr:colOff>
      <xdr:row>110</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84</xdr:row>
      <xdr:rowOff>0</xdr:rowOff>
    </xdr:from>
    <xdr:to>
      <xdr:col>5</xdr:col>
      <xdr:colOff>861060</xdr:colOff>
      <xdr:row>87</xdr:row>
      <xdr:rowOff>0</xdr:rowOff>
    </xdr:to>
    <xdr:sp macro="" textlink="">
      <xdr:nvSpPr>
        <xdr:cNvPr id="3" name="Text Box 1">
          <a:extLst>
            <a:ext uri="{FF2B5EF4-FFF2-40B4-BE49-F238E27FC236}">
              <a16:creationId xmlns:a16="http://schemas.microsoft.com/office/drawing/2014/main" id="{00000000-0008-0000-2100-000003000000}"/>
            </a:ext>
          </a:extLst>
        </xdr:cNvPr>
        <xdr:cNvSpPr txBox="1">
          <a:spLocks noChangeArrowheads="1"/>
        </xdr:cNvSpPr>
      </xdr:nvSpPr>
      <xdr:spPr bwMode="auto">
        <a:xfrm>
          <a:off x="0" y="14584680"/>
          <a:ext cx="5996940" cy="5257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Definitionen: Räume: ab 6 m², einschließlich Küchen. Die Zahlen wurden aufgrund der Angaben des Bauordnungsamtes zusammengestellt und können  von den amtl. Zahlen des Bay. Landesamtes für Statistik und Datenverarbeitung</a:t>
          </a:r>
          <a:r>
            <a:rPr lang="de-DE" sz="800" b="0" i="0" strike="noStrike" baseline="0">
              <a:solidFill>
                <a:srgbClr val="000000"/>
              </a:solidFill>
              <a:latin typeface="Arial"/>
              <a:cs typeface="Arial"/>
            </a:rPr>
            <a:t> </a:t>
          </a:r>
          <a:r>
            <a:rPr lang="de-DE" sz="800" b="0" i="0" strike="noStrike">
              <a:solidFill>
                <a:srgbClr val="000000"/>
              </a:solidFill>
              <a:latin typeface="Arial"/>
              <a:cs typeface="Arial"/>
            </a:rPr>
            <a:t>abweichen.  Negative Zahlen bedeuten Verlust von Wohnraum durch Umbau/Umnutzung.</a:t>
          </a:r>
        </a:p>
        <a:p>
          <a:pPr algn="l" rtl="0">
            <a:defRPr sz="1000"/>
          </a:pPr>
          <a:endParaRPr lang="de-DE" sz="800" b="0" i="0" strike="noStrike">
            <a:solidFill>
              <a:srgbClr val="000000"/>
            </a:solidFill>
            <a:latin typeface="Arial"/>
            <a:cs typeface="Aria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50</xdr:row>
      <xdr:rowOff>7620</xdr:rowOff>
    </xdr:from>
    <xdr:to>
      <xdr:col>4</xdr:col>
      <xdr:colOff>988736</xdr:colOff>
      <xdr:row>58</xdr:row>
      <xdr:rowOff>7620</xdr:rowOff>
    </xdr:to>
    <xdr:sp macro="" textlink="">
      <xdr:nvSpPr>
        <xdr:cNvPr id="2" name="Rectangle 1">
          <a:extLst>
            <a:ext uri="{FF2B5EF4-FFF2-40B4-BE49-F238E27FC236}">
              <a16:creationId xmlns:a16="http://schemas.microsoft.com/office/drawing/2014/main" id="{00000000-0008-0000-2700-000002000000}"/>
            </a:ext>
          </a:extLst>
        </xdr:cNvPr>
        <xdr:cNvSpPr>
          <a:spLocks noChangeArrowheads="1"/>
        </xdr:cNvSpPr>
      </xdr:nvSpPr>
      <xdr:spPr bwMode="auto">
        <a:xfrm>
          <a:off x="0" y="8801100"/>
          <a:ext cx="4242476" cy="124968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endParaRPr lang="de-DE" sz="400" b="0" i="0" strike="noStrike">
            <a:solidFill>
              <a:srgbClr val="000000"/>
            </a:solidFill>
            <a:latin typeface="Arial"/>
            <a:cs typeface="Arial"/>
          </a:endParaRPr>
        </a:p>
        <a:p>
          <a:pPr algn="l" rtl="0">
            <a:defRPr sz="1000"/>
          </a:pPr>
          <a:r>
            <a:rPr lang="de-DE" sz="800" b="0" i="0" strike="noStrike">
              <a:solidFill>
                <a:srgbClr val="000000"/>
              </a:solidFill>
              <a:latin typeface="Arial"/>
              <a:cs typeface="Arial"/>
            </a:rPr>
            <a:t>Die Bezeichnungen der amtlich benannten Ortsteile werden beim Bayerischen Landesamt für Statistik für ganz Bayern geführt. Die Ortsteile gehen laut einer Verordnung vom 14. Mai 1957 auf die im Amtlichen Ortsverzeichnis von Bayern des Jahres 1952 aufgeführten Orte zurück. Bei der Gliederung des Stadtgebietes in Stadtbezirke und statistische Unterbezirke (seit 1975) wurde weitgehend auf die amtlich benannten Ortsteile zurückgegriffen. Die heute ver-wendeten Grenzen der amtlich benannten Ortsteile und der Stadtbezirke/Unterbezirke sind jedoch aus verschiedenen Gründen nicht immer identisch. Vor allem die rasante Entwicklung der besiedelten Flächen im Stadtgebiet lässt ehemals sinnvolle historische Grenzen heute nicht mehr erkennen bzw. als nicht geeignet erscheinen.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327660</xdr:colOff>
      <xdr:row>4</xdr:row>
      <xdr:rowOff>106680</xdr:rowOff>
    </xdr:from>
    <xdr:ext cx="5067300" cy="5722620"/>
    <xdr:sp macro="" textlink="">
      <xdr:nvSpPr>
        <xdr:cNvPr id="2" name="Textfeld 1">
          <a:extLst>
            <a:ext uri="{FF2B5EF4-FFF2-40B4-BE49-F238E27FC236}">
              <a16:creationId xmlns:a16="http://schemas.microsoft.com/office/drawing/2014/main" id="{00000000-0008-0000-2800-000002000000}"/>
            </a:ext>
          </a:extLst>
        </xdr:cNvPr>
        <xdr:cNvSpPr txBox="1"/>
      </xdr:nvSpPr>
      <xdr:spPr>
        <a:xfrm>
          <a:off x="327660" y="777240"/>
          <a:ext cx="5067300" cy="5722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oneCellAnchor>
    <xdr:from>
      <xdr:col>1</xdr:col>
      <xdr:colOff>723900</xdr:colOff>
      <xdr:row>10</xdr:row>
      <xdr:rowOff>68580</xdr:rowOff>
    </xdr:from>
    <xdr:ext cx="1935480" cy="2834640"/>
    <xdr:sp macro="" textlink="">
      <xdr:nvSpPr>
        <xdr:cNvPr id="3" name="Textfeld 2">
          <a:extLst>
            <a:ext uri="{FF2B5EF4-FFF2-40B4-BE49-F238E27FC236}">
              <a16:creationId xmlns:a16="http://schemas.microsoft.com/office/drawing/2014/main" id="{00000000-0008-0000-2800-000003000000}"/>
            </a:ext>
          </a:extLst>
        </xdr:cNvPr>
        <xdr:cNvSpPr txBox="1"/>
      </xdr:nvSpPr>
      <xdr:spPr>
        <a:xfrm>
          <a:off x="1516380" y="1744980"/>
          <a:ext cx="1935480" cy="2834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twoCellAnchor editAs="oneCell">
    <xdr:from>
      <xdr:col>0</xdr:col>
      <xdr:colOff>15240</xdr:colOff>
      <xdr:row>4</xdr:row>
      <xdr:rowOff>114296</xdr:rowOff>
    </xdr:from>
    <xdr:to>
      <xdr:col>6</xdr:col>
      <xdr:colOff>1764</xdr:colOff>
      <xdr:row>53</xdr:row>
      <xdr:rowOff>114300</xdr:rowOff>
    </xdr:to>
    <xdr:pic>
      <xdr:nvPicPr>
        <xdr:cNvPr id="5" name="Grafik 4">
          <a:extLst>
            <a:ext uri="{FF2B5EF4-FFF2-40B4-BE49-F238E27FC236}">
              <a16:creationId xmlns:a16="http://schemas.microsoft.com/office/drawing/2014/main" id="{00000000-0008-0000-2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14" b="681"/>
        <a:stretch/>
      </xdr:blipFill>
      <xdr:spPr>
        <a:xfrm rot="16200000">
          <a:off x="-1087192" y="1887288"/>
          <a:ext cx="8214364" cy="6009499"/>
        </a:xfrm>
        <a:prstGeom prst="rect">
          <a:avLst/>
        </a:prstGeom>
      </xdr:spPr>
    </xdr:pic>
    <xdr:clientData/>
  </xdr:twoCellAnchor>
  <xdr:twoCellAnchor>
    <xdr:from>
      <xdr:col>5</xdr:col>
      <xdr:colOff>1859280</xdr:colOff>
      <xdr:row>35</xdr:row>
      <xdr:rowOff>22860</xdr:rowOff>
    </xdr:from>
    <xdr:to>
      <xdr:col>5</xdr:col>
      <xdr:colOff>2004060</xdr:colOff>
      <xdr:row>40</xdr:row>
      <xdr:rowOff>99060</xdr:rowOff>
    </xdr:to>
    <xdr:sp macro="" textlink="">
      <xdr:nvSpPr>
        <xdr:cNvPr id="4" name="Rechteck 3">
          <a:extLst>
            <a:ext uri="{FF2B5EF4-FFF2-40B4-BE49-F238E27FC236}">
              <a16:creationId xmlns:a16="http://schemas.microsoft.com/office/drawing/2014/main" id="{00000000-0008-0000-2800-000004000000}"/>
            </a:ext>
          </a:extLst>
        </xdr:cNvPr>
        <xdr:cNvSpPr/>
      </xdr:nvSpPr>
      <xdr:spPr bwMode="auto">
        <a:xfrm>
          <a:off x="5821680" y="5890260"/>
          <a:ext cx="144780" cy="9144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0.56723</cdr:x>
      <cdr:y>0.12972</cdr:y>
    </cdr:from>
    <cdr:to>
      <cdr:x>0.69328</cdr:x>
      <cdr:y>0.42529</cdr:y>
    </cdr:to>
    <cdr:sp macro="" textlink="">
      <cdr:nvSpPr>
        <cdr:cNvPr id="2" name="Textfeld 1"/>
        <cdr:cNvSpPr txBox="1"/>
      </cdr:nvSpPr>
      <cdr:spPr>
        <a:xfrm xmlns:a="http://schemas.openxmlformats.org/drawingml/2006/main">
          <a:off x="4114800" y="601980"/>
          <a:ext cx="914400" cy="1371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196821</xdr:colOff>
      <xdr:row>87</xdr:row>
      <xdr:rowOff>0</xdr:rowOff>
    </xdr:from>
    <xdr:to>
      <xdr:col>11</xdr:col>
      <xdr:colOff>462643</xdr:colOff>
      <xdr:row>106</xdr:row>
      <xdr:rowOff>40822</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434340</xdr:colOff>
      <xdr:row>87</xdr:row>
      <xdr:rowOff>68580</xdr:rowOff>
    </xdr:from>
    <xdr:to>
      <xdr:col>12</xdr:col>
      <xdr:colOff>358140</xdr:colOff>
      <xdr:row>111</xdr:row>
      <xdr:rowOff>121920</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112</xdr:row>
      <xdr:rowOff>38100</xdr:rowOff>
    </xdr:from>
    <xdr:to>
      <xdr:col>13</xdr:col>
      <xdr:colOff>68580</xdr:colOff>
      <xdr:row>138</xdr:row>
      <xdr:rowOff>83820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57</xdr:row>
      <xdr:rowOff>75078</xdr:rowOff>
    </xdr:from>
    <xdr:to>
      <xdr:col>8</xdr:col>
      <xdr:colOff>560294</xdr:colOff>
      <xdr:row>81</xdr:row>
      <xdr:rowOff>134470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11206</xdr:colOff>
      <xdr:row>86</xdr:row>
      <xdr:rowOff>135031</xdr:rowOff>
    </xdr:from>
    <xdr:to>
      <xdr:col>8</xdr:col>
      <xdr:colOff>571500</xdr:colOff>
      <xdr:row>113</xdr:row>
      <xdr:rowOff>1113</xdr:rowOff>
    </xdr:to>
    <xdr:graphicFrame macro="">
      <xdr:nvGraphicFramePr>
        <xdr:cNvPr id="3" name="Diagram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268948</xdr:colOff>
      <xdr:row>1</xdr:row>
      <xdr:rowOff>17930</xdr:rowOff>
    </xdr:from>
    <xdr:to>
      <xdr:col>8</xdr:col>
      <xdr:colOff>414619</xdr:colOff>
      <xdr:row>25</xdr:row>
      <xdr:rowOff>56030</xdr:rowOff>
    </xdr:to>
    <xdr:graphicFrame macro="">
      <xdr:nvGraphicFramePr>
        <xdr:cNvPr id="2" name="Diagramm 1">
          <a:extLst>
            <a:ext uri="{FF2B5EF4-FFF2-40B4-BE49-F238E27FC236}">
              <a16:creationId xmlns:a16="http://schemas.microsoft.com/office/drawing/2014/main" id="{AFAFF202-2A3E-47EF-9F31-3AF2CCC22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493059</xdr:colOff>
      <xdr:row>25</xdr:row>
      <xdr:rowOff>134472</xdr:rowOff>
    </xdr:from>
    <xdr:to>
      <xdr:col>8</xdr:col>
      <xdr:colOff>302559</xdr:colOff>
      <xdr:row>50</xdr:row>
      <xdr:rowOff>1</xdr:rowOff>
    </xdr:to>
    <xdr:graphicFrame macro="">
      <xdr:nvGraphicFramePr>
        <xdr:cNvPr id="3" name="Diagramm 2">
          <a:extLst>
            <a:ext uri="{FF2B5EF4-FFF2-40B4-BE49-F238E27FC236}">
              <a16:creationId xmlns:a16="http://schemas.microsoft.com/office/drawing/2014/main" id="{30BD64BE-C886-464B-BE84-3CDE7E7FB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92573</xdr:rowOff>
    </xdr:from>
    <xdr:to>
      <xdr:col>9</xdr:col>
      <xdr:colOff>181050</xdr:colOff>
      <xdr:row>53</xdr:row>
      <xdr:rowOff>80849</xdr:rowOff>
    </xdr:to>
    <xdr:grpSp>
      <xdr:nvGrpSpPr>
        <xdr:cNvPr id="4" name="Gruppieren 3">
          <a:extLst>
            <a:ext uri="{FF2B5EF4-FFF2-40B4-BE49-F238E27FC236}">
              <a16:creationId xmlns:a16="http://schemas.microsoft.com/office/drawing/2014/main" id="{867DAB30-1834-4794-887E-7024562F1A3D}"/>
            </a:ext>
          </a:extLst>
        </xdr:cNvPr>
        <xdr:cNvGrpSpPr/>
      </xdr:nvGrpSpPr>
      <xdr:grpSpPr>
        <a:xfrm>
          <a:off x="0" y="594070"/>
          <a:ext cx="7340981" cy="7792579"/>
          <a:chOff x="0" y="740273"/>
          <a:chExt cx="7039050" cy="8084526"/>
        </a:xfrm>
      </xdr:grpSpPr>
      <xdr:graphicFrame macro="">
        <xdr:nvGraphicFramePr>
          <xdr:cNvPr id="2" name="Diagramm 1">
            <a:extLst>
              <a:ext uri="{FF2B5EF4-FFF2-40B4-BE49-F238E27FC236}">
                <a16:creationId xmlns:a16="http://schemas.microsoft.com/office/drawing/2014/main" id="{E649C3EC-9BF8-421B-AF6E-05C6BDE37B60}"/>
              </a:ext>
            </a:extLst>
          </xdr:cNvPr>
          <xdr:cNvGraphicFramePr/>
        </xdr:nvGraphicFramePr>
        <xdr:xfrm>
          <a:off x="19050" y="740273"/>
          <a:ext cx="7020000" cy="38844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m 2">
            <a:extLst>
              <a:ext uri="{FF2B5EF4-FFF2-40B4-BE49-F238E27FC236}">
                <a16:creationId xmlns:a16="http://schemas.microsoft.com/office/drawing/2014/main" id="{26488AE2-EFA8-4CB0-92EC-69667F0FEEC0}"/>
              </a:ext>
            </a:extLst>
          </xdr:cNvPr>
          <xdr:cNvGraphicFramePr/>
        </xdr:nvGraphicFramePr>
        <xdr:xfrm>
          <a:off x="0" y="4619999"/>
          <a:ext cx="7020000" cy="42048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leinr&#228;umige%20Datenbanken/Erwerbst&#228;tigkeit%20und%20Arbeitslosigkeit/SBZ-UBZ-Datenbanken/Erwerbst&#228;tigkeit_Arbeitslosigkeit-SBZ-UBZ-Datenbank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zverpfl Beschäftigte Wohnort"/>
      <sheetName val="SozPfl für Monitoring"/>
      <sheetName val="Arbeitslose"/>
      <sheetName val="Arbeitslose ohne Datum"/>
      <sheetName val="SGBII"/>
      <sheetName val="SGBII SBZ"/>
      <sheetName val="Berechn Beschäftigte UBZ neu"/>
      <sheetName val="Berechn Arbeitslose UBZ neu"/>
      <sheetName val="Berechn SGB II neu"/>
      <sheetName val="Sozverpfl Beschäftigte Wohn alt"/>
      <sheetName val="Arbeitslose alt"/>
      <sheetName val="SGBII alt"/>
    </sheetNames>
    <sheetDataSet>
      <sheetData sheetId="0"/>
      <sheetData sheetId="1"/>
      <sheetData sheetId="2"/>
      <sheetData sheetId="3">
        <row r="6">
          <cell r="A6" t="str">
            <v>2005010</v>
          </cell>
          <cell r="B6">
            <v>2005</v>
          </cell>
          <cell r="C6" t="str">
            <v>010</v>
          </cell>
          <cell r="D6" t="str">
            <v>Brückenkopf</v>
          </cell>
          <cell r="E6">
            <v>23</v>
          </cell>
        </row>
        <row r="7">
          <cell r="A7" t="str">
            <v>2005011</v>
          </cell>
          <cell r="B7">
            <v>2005</v>
          </cell>
          <cell r="C7" t="str">
            <v>011</v>
          </cell>
          <cell r="D7" t="str">
            <v>Altstadt NW</v>
          </cell>
          <cell r="E7">
            <v>53</v>
          </cell>
        </row>
        <row r="8">
          <cell r="A8" t="str">
            <v>2005012</v>
          </cell>
          <cell r="B8">
            <v>2005</v>
          </cell>
          <cell r="C8" t="str">
            <v>012</v>
          </cell>
          <cell r="D8" t="str">
            <v>Altstadt NO</v>
          </cell>
          <cell r="E8">
            <v>64</v>
          </cell>
        </row>
        <row r="9">
          <cell r="A9" t="str">
            <v>2005013</v>
          </cell>
          <cell r="B9">
            <v>2005</v>
          </cell>
          <cell r="C9" t="str">
            <v>013</v>
          </cell>
          <cell r="D9" t="str">
            <v>Altstadt SO</v>
          </cell>
          <cell r="E9">
            <v>10</v>
          </cell>
        </row>
        <row r="10">
          <cell r="A10" t="str">
            <v>2005014</v>
          </cell>
          <cell r="B10">
            <v>2005</v>
          </cell>
          <cell r="C10" t="str">
            <v>014</v>
          </cell>
          <cell r="D10" t="str">
            <v>Altstadt SW</v>
          </cell>
          <cell r="E10">
            <v>92</v>
          </cell>
        </row>
        <row r="11">
          <cell r="A11" t="str">
            <v>2005015</v>
          </cell>
          <cell r="B11">
            <v>2005</v>
          </cell>
          <cell r="C11" t="str">
            <v>015</v>
          </cell>
          <cell r="D11" t="str">
            <v>Probierlweg</v>
          </cell>
          <cell r="E11">
            <v>9</v>
          </cell>
        </row>
        <row r="12">
          <cell r="A12" t="str">
            <v>2005016</v>
          </cell>
          <cell r="B12">
            <v>2005</v>
          </cell>
          <cell r="C12" t="str">
            <v>016</v>
          </cell>
          <cell r="D12" t="str">
            <v>Gerolf. Straße</v>
          </cell>
          <cell r="E12">
            <v>61</v>
          </cell>
        </row>
        <row r="13">
          <cell r="A13" t="str">
            <v>2005017</v>
          </cell>
          <cell r="B13">
            <v>2005</v>
          </cell>
          <cell r="C13" t="str">
            <v>017</v>
          </cell>
          <cell r="D13" t="str">
            <v>Im Freihöfl</v>
          </cell>
          <cell r="E13">
            <v>157</v>
          </cell>
        </row>
        <row r="14">
          <cell r="A14" t="str">
            <v>2005021</v>
          </cell>
          <cell r="B14">
            <v>2005</v>
          </cell>
          <cell r="C14" t="str">
            <v>021</v>
          </cell>
          <cell r="D14" t="str">
            <v>Gabelsbergerstr.</v>
          </cell>
          <cell r="E14">
            <v>33</v>
          </cell>
        </row>
        <row r="15">
          <cell r="A15" t="str">
            <v>2005022</v>
          </cell>
          <cell r="B15">
            <v>2005</v>
          </cell>
          <cell r="C15" t="str">
            <v>022</v>
          </cell>
          <cell r="D15" t="str">
            <v>Nordbahnhof</v>
          </cell>
          <cell r="E15">
            <v>88</v>
          </cell>
        </row>
        <row r="16">
          <cell r="A16" t="str">
            <v>2005023</v>
          </cell>
          <cell r="B16">
            <v>2005</v>
          </cell>
          <cell r="C16" t="str">
            <v>023</v>
          </cell>
          <cell r="D16" t="str">
            <v>Herschelstraße</v>
          </cell>
          <cell r="E16">
            <v>219</v>
          </cell>
        </row>
        <row r="17">
          <cell r="A17" t="str">
            <v>2005024</v>
          </cell>
          <cell r="B17">
            <v>2005</v>
          </cell>
          <cell r="C17" t="str">
            <v>024</v>
          </cell>
          <cell r="D17" t="str">
            <v>Piusviertel</v>
          </cell>
          <cell r="E17">
            <v>407</v>
          </cell>
        </row>
        <row r="18">
          <cell r="A18" t="str">
            <v>2005025</v>
          </cell>
          <cell r="B18">
            <v>2005</v>
          </cell>
          <cell r="C18" t="str">
            <v>025</v>
          </cell>
          <cell r="D18" t="str">
            <v>AUDI-Bez.</v>
          </cell>
          <cell r="E18">
            <v>245</v>
          </cell>
        </row>
        <row r="19">
          <cell r="A19" t="str">
            <v>2005026</v>
          </cell>
          <cell r="B19">
            <v>2005</v>
          </cell>
          <cell r="C19" t="str">
            <v>026</v>
          </cell>
          <cell r="D19" t="str">
            <v>Richard-Strauß-Straße</v>
          </cell>
          <cell r="E19">
            <v>165</v>
          </cell>
        </row>
        <row r="20">
          <cell r="A20" t="str">
            <v>2005031</v>
          </cell>
          <cell r="B20">
            <v>2005</v>
          </cell>
          <cell r="C20" t="str">
            <v>031</v>
          </cell>
          <cell r="D20" t="str">
            <v>Schlachthofviert.</v>
          </cell>
          <cell r="E20">
            <v>198</v>
          </cell>
        </row>
        <row r="21">
          <cell r="A21" t="str">
            <v>2005032</v>
          </cell>
          <cell r="B21">
            <v>2005</v>
          </cell>
          <cell r="C21" t="str">
            <v>032</v>
          </cell>
          <cell r="D21" t="str">
            <v>Josephsviertel</v>
          </cell>
          <cell r="E21">
            <v>288</v>
          </cell>
        </row>
        <row r="22">
          <cell r="A22" t="str">
            <v>2005033</v>
          </cell>
          <cell r="B22">
            <v>2005</v>
          </cell>
          <cell r="C22" t="str">
            <v>033</v>
          </cell>
          <cell r="D22" t="str">
            <v>Gewerbegeb. Nord</v>
          </cell>
          <cell r="E22">
            <v>1</v>
          </cell>
        </row>
        <row r="23">
          <cell r="A23" t="str">
            <v>2005034</v>
          </cell>
          <cell r="B23">
            <v>2005</v>
          </cell>
          <cell r="C23" t="str">
            <v>034</v>
          </cell>
          <cell r="D23" t="str">
            <v>Am Wasserwerk</v>
          </cell>
          <cell r="E23">
            <v>187</v>
          </cell>
        </row>
        <row r="24">
          <cell r="A24" t="str">
            <v>2005035</v>
          </cell>
          <cell r="B24">
            <v>2005</v>
          </cell>
          <cell r="C24" t="str">
            <v>035</v>
          </cell>
          <cell r="D24" t="str">
            <v>Schubert&amp;Salzer</v>
          </cell>
          <cell r="E24">
            <v>189</v>
          </cell>
        </row>
        <row r="25">
          <cell r="A25" t="str">
            <v>2005036</v>
          </cell>
          <cell r="B25">
            <v>2005</v>
          </cell>
          <cell r="C25" t="str">
            <v>036</v>
          </cell>
          <cell r="D25" t="str">
            <v>Konradviertel</v>
          </cell>
          <cell r="E25">
            <v>234</v>
          </cell>
        </row>
        <row r="26">
          <cell r="A26" t="str">
            <v>2005041</v>
          </cell>
          <cell r="B26">
            <v>2005</v>
          </cell>
          <cell r="C26" t="str">
            <v>041</v>
          </cell>
          <cell r="D26" t="str">
            <v>Ringsee</v>
          </cell>
          <cell r="E26">
            <v>101</v>
          </cell>
        </row>
        <row r="27">
          <cell r="A27" t="str">
            <v>2005042</v>
          </cell>
          <cell r="B27">
            <v>2005</v>
          </cell>
          <cell r="C27" t="str">
            <v>042</v>
          </cell>
          <cell r="D27" t="str">
            <v>Kothau</v>
          </cell>
          <cell r="E27">
            <v>95</v>
          </cell>
        </row>
        <row r="28">
          <cell r="A28" t="str">
            <v>2005043</v>
          </cell>
          <cell r="B28">
            <v>2005</v>
          </cell>
          <cell r="C28" t="str">
            <v>043</v>
          </cell>
          <cell r="D28" t="str">
            <v>Augustinviertel</v>
          </cell>
          <cell r="E28">
            <v>300</v>
          </cell>
        </row>
        <row r="29">
          <cell r="A29" t="str">
            <v>2005044</v>
          </cell>
          <cell r="B29">
            <v>2005</v>
          </cell>
          <cell r="C29" t="str">
            <v>044</v>
          </cell>
          <cell r="D29" t="str">
            <v>Monikaviertel</v>
          </cell>
          <cell r="E29">
            <v>132</v>
          </cell>
        </row>
        <row r="30">
          <cell r="A30" t="str">
            <v>2005045</v>
          </cell>
          <cell r="B30">
            <v>2005</v>
          </cell>
          <cell r="C30" t="str">
            <v>045</v>
          </cell>
          <cell r="D30" t="str">
            <v>Gewerbegeb. SO</v>
          </cell>
          <cell r="E30">
            <v>14</v>
          </cell>
        </row>
        <row r="31">
          <cell r="A31" t="str">
            <v>2005046</v>
          </cell>
          <cell r="B31">
            <v>2005</v>
          </cell>
          <cell r="C31" t="str">
            <v>046</v>
          </cell>
          <cell r="D31" t="str">
            <v>Niederfeld</v>
          </cell>
          <cell r="E31">
            <v>15</v>
          </cell>
        </row>
        <row r="32">
          <cell r="A32" t="str">
            <v>2005047</v>
          </cell>
          <cell r="B32">
            <v>2005</v>
          </cell>
          <cell r="C32" t="str">
            <v>047</v>
          </cell>
          <cell r="D32" t="str">
            <v>Rothenturm</v>
          </cell>
          <cell r="E32">
            <v>16</v>
          </cell>
        </row>
        <row r="33">
          <cell r="A33" t="str">
            <v>2005048</v>
          </cell>
          <cell r="B33">
            <v>2005</v>
          </cell>
          <cell r="C33" t="str">
            <v>048</v>
          </cell>
          <cell r="D33" t="str">
            <v>Am Auwaldsee</v>
          </cell>
          <cell r="E33"/>
        </row>
        <row r="34">
          <cell r="A34" t="str">
            <v>2005051</v>
          </cell>
          <cell r="B34">
            <v>2005</v>
          </cell>
          <cell r="C34" t="str">
            <v>051</v>
          </cell>
          <cell r="D34" t="str">
            <v>Am Südfriedhof</v>
          </cell>
          <cell r="E34">
            <v>33</v>
          </cell>
        </row>
        <row r="35">
          <cell r="A35" t="str">
            <v>2005052</v>
          </cell>
          <cell r="B35">
            <v>2005</v>
          </cell>
          <cell r="C35" t="str">
            <v>052</v>
          </cell>
          <cell r="D35" t="str">
            <v>Haunwöhr</v>
          </cell>
          <cell r="E35">
            <v>62</v>
          </cell>
        </row>
        <row r="36">
          <cell r="A36" t="str">
            <v>2005053</v>
          </cell>
          <cell r="B36">
            <v>2005</v>
          </cell>
          <cell r="C36" t="str">
            <v>053</v>
          </cell>
          <cell r="D36" t="str">
            <v>Hundszell</v>
          </cell>
          <cell r="E36">
            <v>34</v>
          </cell>
        </row>
        <row r="37">
          <cell r="A37" t="str">
            <v>2005054</v>
          </cell>
          <cell r="B37">
            <v>2005</v>
          </cell>
          <cell r="C37" t="str">
            <v>054</v>
          </cell>
          <cell r="D37" t="str">
            <v>Knoglersfreude</v>
          </cell>
          <cell r="E37">
            <v>14</v>
          </cell>
        </row>
        <row r="38">
          <cell r="A38" t="str">
            <v>2005055</v>
          </cell>
          <cell r="B38">
            <v>2005</v>
          </cell>
          <cell r="C38" t="str">
            <v>055</v>
          </cell>
          <cell r="D38" t="str">
            <v>Herz-Jesu-Viertel</v>
          </cell>
          <cell r="E38">
            <v>70</v>
          </cell>
        </row>
        <row r="39">
          <cell r="A39" t="str">
            <v>2005061</v>
          </cell>
          <cell r="B39">
            <v>2005</v>
          </cell>
          <cell r="C39" t="str">
            <v>061</v>
          </cell>
          <cell r="D39" t="str">
            <v>Gerolfing Süd</v>
          </cell>
          <cell r="E39">
            <v>26</v>
          </cell>
        </row>
        <row r="40">
          <cell r="A40" t="str">
            <v>2005062</v>
          </cell>
          <cell r="B40">
            <v>2005</v>
          </cell>
          <cell r="C40" t="str">
            <v>062</v>
          </cell>
          <cell r="D40" t="str">
            <v>Irgertsheim</v>
          </cell>
          <cell r="E40">
            <v>16</v>
          </cell>
        </row>
        <row r="41">
          <cell r="A41" t="str">
            <v>2005063</v>
          </cell>
          <cell r="B41">
            <v>2005</v>
          </cell>
          <cell r="C41" t="str">
            <v>063</v>
          </cell>
          <cell r="D41" t="str">
            <v>Pettenhofen</v>
          </cell>
          <cell r="E41">
            <v>7</v>
          </cell>
        </row>
        <row r="42">
          <cell r="A42" t="str">
            <v>2005064</v>
          </cell>
          <cell r="B42">
            <v>2005</v>
          </cell>
          <cell r="C42" t="str">
            <v>064</v>
          </cell>
          <cell r="D42" t="str">
            <v>Mühlhausen</v>
          </cell>
          <cell r="E42">
            <v>3</v>
          </cell>
        </row>
        <row r="43">
          <cell r="A43" t="str">
            <v>2005065</v>
          </cell>
          <cell r="B43">
            <v>2005</v>
          </cell>
          <cell r="C43" t="str">
            <v>065</v>
          </cell>
          <cell r="D43" t="str">
            <v>Dünzlau</v>
          </cell>
          <cell r="E43">
            <v>10</v>
          </cell>
        </row>
        <row r="44">
          <cell r="A44" t="str">
            <v>2005066</v>
          </cell>
          <cell r="B44">
            <v>2005</v>
          </cell>
          <cell r="C44" t="str">
            <v>066</v>
          </cell>
          <cell r="D44" t="str">
            <v>Gerolfing Nord</v>
          </cell>
          <cell r="E44">
            <v>42</v>
          </cell>
        </row>
        <row r="45">
          <cell r="A45" t="str">
            <v>2005071</v>
          </cell>
          <cell r="B45">
            <v>2005</v>
          </cell>
          <cell r="C45" t="str">
            <v>071</v>
          </cell>
          <cell r="D45" t="str">
            <v>Etting Ost</v>
          </cell>
          <cell r="E45">
            <v>37</v>
          </cell>
        </row>
        <row r="46">
          <cell r="A46" t="str">
            <v>2005072</v>
          </cell>
          <cell r="B46">
            <v>2005</v>
          </cell>
          <cell r="C46" t="str">
            <v>072</v>
          </cell>
          <cell r="D46" t="str">
            <v>Etting West</v>
          </cell>
          <cell r="E46">
            <v>37</v>
          </cell>
        </row>
        <row r="47">
          <cell r="A47" t="str">
            <v>2005081</v>
          </cell>
          <cell r="B47">
            <v>2005</v>
          </cell>
          <cell r="C47" t="str">
            <v>081</v>
          </cell>
          <cell r="D47" t="str">
            <v>Oberhaunstadt</v>
          </cell>
          <cell r="E47">
            <v>24</v>
          </cell>
        </row>
        <row r="48">
          <cell r="A48" t="str">
            <v>2005082</v>
          </cell>
          <cell r="B48">
            <v>2005</v>
          </cell>
          <cell r="C48" t="str">
            <v>082</v>
          </cell>
          <cell r="D48" t="str">
            <v>Unterhaunstadt</v>
          </cell>
          <cell r="E48">
            <v>79</v>
          </cell>
        </row>
        <row r="49">
          <cell r="A49" t="str">
            <v>2005083</v>
          </cell>
          <cell r="B49">
            <v>2005</v>
          </cell>
          <cell r="C49" t="str">
            <v>083</v>
          </cell>
          <cell r="D49" t="str">
            <v>Müllerbadsiedl.</v>
          </cell>
          <cell r="E49">
            <v>39</v>
          </cell>
        </row>
        <row r="50">
          <cell r="A50" t="str">
            <v>2005091</v>
          </cell>
          <cell r="B50">
            <v>2005</v>
          </cell>
          <cell r="C50" t="str">
            <v>091</v>
          </cell>
          <cell r="D50" t="str">
            <v>Feldkirchen</v>
          </cell>
          <cell r="E50">
            <v>51</v>
          </cell>
        </row>
        <row r="51">
          <cell r="A51" t="str">
            <v>2005092</v>
          </cell>
          <cell r="B51">
            <v>2005</v>
          </cell>
          <cell r="C51" t="str">
            <v>092</v>
          </cell>
          <cell r="D51" t="str">
            <v>Mailing(Fort Wrede)</v>
          </cell>
          <cell r="E51">
            <v>1</v>
          </cell>
        </row>
        <row r="52">
          <cell r="A52" t="str">
            <v>2005093</v>
          </cell>
          <cell r="B52">
            <v>2005</v>
          </cell>
          <cell r="C52" t="str">
            <v>093</v>
          </cell>
          <cell r="D52" t="str">
            <v>Mailing Nord</v>
          </cell>
          <cell r="E52">
            <v>32</v>
          </cell>
        </row>
        <row r="53">
          <cell r="A53" t="str">
            <v>2005094</v>
          </cell>
          <cell r="B53">
            <v>2005</v>
          </cell>
          <cell r="C53" t="str">
            <v>094</v>
          </cell>
          <cell r="D53" t="str">
            <v>Mailing Süd</v>
          </cell>
          <cell r="E53">
            <v>61</v>
          </cell>
        </row>
        <row r="54">
          <cell r="A54" t="str">
            <v>2005101</v>
          </cell>
          <cell r="B54">
            <v>2005</v>
          </cell>
          <cell r="C54" t="str">
            <v>101</v>
          </cell>
          <cell r="D54" t="str">
            <v>Zuchering Süd</v>
          </cell>
          <cell r="E54">
            <v>75</v>
          </cell>
        </row>
        <row r="55">
          <cell r="A55" t="str">
            <v>2005102</v>
          </cell>
          <cell r="B55">
            <v>2005</v>
          </cell>
          <cell r="C55" t="str">
            <v>102</v>
          </cell>
          <cell r="D55" t="str">
            <v>Winden</v>
          </cell>
          <cell r="E55">
            <v>2</v>
          </cell>
        </row>
        <row r="56">
          <cell r="A56" t="str">
            <v>2005103</v>
          </cell>
          <cell r="B56">
            <v>2005</v>
          </cell>
          <cell r="C56" t="str">
            <v>103</v>
          </cell>
          <cell r="D56" t="str">
            <v>Hagau</v>
          </cell>
          <cell r="E56">
            <v>7</v>
          </cell>
        </row>
        <row r="57">
          <cell r="A57" t="str">
            <v>2005105</v>
          </cell>
          <cell r="B57">
            <v>2005</v>
          </cell>
          <cell r="C57" t="str">
            <v>105</v>
          </cell>
          <cell r="D57" t="str">
            <v>Oberbrunnenreuth</v>
          </cell>
          <cell r="E57">
            <v>3</v>
          </cell>
        </row>
        <row r="58">
          <cell r="A58" t="str">
            <v>2005106</v>
          </cell>
          <cell r="B58">
            <v>2005</v>
          </cell>
          <cell r="C58" t="str">
            <v>106</v>
          </cell>
          <cell r="D58" t="str">
            <v>Spitalhof</v>
          </cell>
          <cell r="E58">
            <v>23</v>
          </cell>
        </row>
        <row r="59">
          <cell r="A59" t="str">
            <v>2005107</v>
          </cell>
          <cell r="B59">
            <v>2005</v>
          </cell>
          <cell r="C59" t="str">
            <v>107</v>
          </cell>
          <cell r="D59" t="str">
            <v>Unterbrunnenreuth</v>
          </cell>
          <cell r="E59">
            <v>46</v>
          </cell>
        </row>
        <row r="60">
          <cell r="A60" t="str">
            <v>2005108</v>
          </cell>
          <cell r="B60">
            <v>2005</v>
          </cell>
          <cell r="C60" t="str">
            <v>108</v>
          </cell>
          <cell r="D60" t="str">
            <v>Zuchering Nord</v>
          </cell>
          <cell r="E60">
            <v>27</v>
          </cell>
        </row>
        <row r="61">
          <cell r="A61" t="str">
            <v>2005109</v>
          </cell>
          <cell r="B61">
            <v>2005</v>
          </cell>
          <cell r="C61" t="str">
            <v>109</v>
          </cell>
          <cell r="D61" t="str">
            <v>Seehof</v>
          </cell>
          <cell r="E61">
            <v>12</v>
          </cell>
        </row>
        <row r="62">
          <cell r="A62" t="str">
            <v>2005111</v>
          </cell>
          <cell r="B62">
            <v>2005</v>
          </cell>
          <cell r="C62" t="str">
            <v>111</v>
          </cell>
          <cell r="D62" t="str">
            <v>Hollerstauden</v>
          </cell>
          <cell r="E62">
            <v>154</v>
          </cell>
        </row>
        <row r="63">
          <cell r="A63" t="str">
            <v>2005112</v>
          </cell>
          <cell r="B63">
            <v>2005</v>
          </cell>
          <cell r="C63" t="str">
            <v>112</v>
          </cell>
          <cell r="D63" t="str">
            <v>Friedrichshofen</v>
          </cell>
          <cell r="E63">
            <v>132</v>
          </cell>
        </row>
        <row r="64">
          <cell r="A64" t="str">
            <v>2005113</v>
          </cell>
          <cell r="B64">
            <v>2005</v>
          </cell>
          <cell r="C64" t="str">
            <v>113</v>
          </cell>
          <cell r="D64" t="str">
            <v>Gaimersheimer Heide</v>
          </cell>
          <cell r="E64">
            <v>1</v>
          </cell>
        </row>
        <row r="65">
          <cell r="A65" t="str">
            <v>2005121</v>
          </cell>
          <cell r="B65">
            <v>2005</v>
          </cell>
          <cell r="C65" t="str">
            <v>121</v>
          </cell>
          <cell r="D65" t="str">
            <v>Antonviertel</v>
          </cell>
          <cell r="E65">
            <v>225</v>
          </cell>
        </row>
        <row r="66">
          <cell r="A66" t="str">
            <v>2005122</v>
          </cell>
          <cell r="B66">
            <v>2005</v>
          </cell>
          <cell r="C66" t="str">
            <v>122</v>
          </cell>
          <cell r="D66" t="str">
            <v>Bahnhofsviertel</v>
          </cell>
          <cell r="E66">
            <v>192</v>
          </cell>
        </row>
        <row r="67">
          <cell r="A67" t="str">
            <v>2005123</v>
          </cell>
          <cell r="B67">
            <v>2005</v>
          </cell>
          <cell r="C67" t="str">
            <v>123</v>
          </cell>
          <cell r="D67" t="str">
            <v>Unsernherrn</v>
          </cell>
          <cell r="E67">
            <v>56</v>
          </cell>
        </row>
        <row r="68">
          <cell r="A68" t="str">
            <v>2005o. Z.</v>
          </cell>
          <cell r="B68">
            <v>2005</v>
          </cell>
          <cell r="C68" t="str">
            <v>o. Z.</v>
          </cell>
          <cell r="D68" t="str">
            <v>ohne Zuordnung</v>
          </cell>
          <cell r="E68">
            <v>138</v>
          </cell>
        </row>
        <row r="69">
          <cell r="A69" t="str">
            <v>200501</v>
          </cell>
          <cell r="B69">
            <v>2005</v>
          </cell>
          <cell r="C69" t="str">
            <v>01</v>
          </cell>
          <cell r="D69" t="str">
            <v>Mitte</v>
          </cell>
          <cell r="E69">
            <v>469</v>
          </cell>
        </row>
        <row r="70">
          <cell r="A70" t="str">
            <v>200502</v>
          </cell>
          <cell r="B70">
            <v>2005</v>
          </cell>
          <cell r="C70" t="str">
            <v>02</v>
          </cell>
          <cell r="D70" t="str">
            <v>Nordwest</v>
          </cell>
          <cell r="E70">
            <v>1157</v>
          </cell>
        </row>
        <row r="71">
          <cell r="A71" t="str">
            <v>200503</v>
          </cell>
          <cell r="B71">
            <v>2005</v>
          </cell>
          <cell r="C71" t="str">
            <v>03</v>
          </cell>
          <cell r="D71" t="str">
            <v>Nordost</v>
          </cell>
          <cell r="E71">
            <v>1097</v>
          </cell>
        </row>
        <row r="72">
          <cell r="A72" t="str">
            <v>200504</v>
          </cell>
          <cell r="B72">
            <v>2005</v>
          </cell>
          <cell r="C72" t="str">
            <v>04</v>
          </cell>
          <cell r="D72" t="str">
            <v>Südost</v>
          </cell>
          <cell r="E72">
            <v>673</v>
          </cell>
        </row>
        <row r="73">
          <cell r="A73" t="str">
            <v>200505</v>
          </cell>
          <cell r="B73">
            <v>2005</v>
          </cell>
          <cell r="C73" t="str">
            <v>05</v>
          </cell>
          <cell r="D73" t="str">
            <v>Südwest</v>
          </cell>
          <cell r="E73">
            <v>213</v>
          </cell>
        </row>
        <row r="74">
          <cell r="A74" t="str">
            <v>200506</v>
          </cell>
          <cell r="B74">
            <v>2005</v>
          </cell>
          <cell r="C74" t="str">
            <v>06</v>
          </cell>
          <cell r="D74" t="str">
            <v>West</v>
          </cell>
          <cell r="E74">
            <v>104</v>
          </cell>
        </row>
        <row r="75">
          <cell r="A75" t="str">
            <v>200507</v>
          </cell>
          <cell r="B75">
            <v>2005</v>
          </cell>
          <cell r="C75" t="str">
            <v>07</v>
          </cell>
          <cell r="D75" t="str">
            <v>Etting</v>
          </cell>
          <cell r="E75">
            <v>74</v>
          </cell>
        </row>
        <row r="76">
          <cell r="A76" t="str">
            <v>200508</v>
          </cell>
          <cell r="B76">
            <v>2005</v>
          </cell>
          <cell r="C76" t="str">
            <v>08</v>
          </cell>
          <cell r="D76" t="str">
            <v>Oberhaunstadt</v>
          </cell>
          <cell r="E76">
            <v>142</v>
          </cell>
        </row>
        <row r="77">
          <cell r="A77" t="str">
            <v>200509</v>
          </cell>
          <cell r="B77">
            <v>2005</v>
          </cell>
          <cell r="C77" t="str">
            <v>09</v>
          </cell>
          <cell r="D77" t="str">
            <v>Mailing</v>
          </cell>
          <cell r="E77">
            <v>145</v>
          </cell>
        </row>
        <row r="78">
          <cell r="A78" t="str">
            <v>200510</v>
          </cell>
          <cell r="B78">
            <v>2005</v>
          </cell>
          <cell r="C78" t="str">
            <v>10</v>
          </cell>
          <cell r="D78" t="str">
            <v>Süd</v>
          </cell>
          <cell r="E78">
            <v>195</v>
          </cell>
        </row>
        <row r="79">
          <cell r="A79" t="str">
            <v>200511</v>
          </cell>
          <cell r="B79">
            <v>2005</v>
          </cell>
          <cell r="C79" t="str">
            <v>11</v>
          </cell>
          <cell r="D79" t="str">
            <v>Friedrichshofen-Hollerst.</v>
          </cell>
          <cell r="E79">
            <v>287</v>
          </cell>
        </row>
        <row r="80">
          <cell r="A80" t="str">
            <v>200512</v>
          </cell>
          <cell r="B80">
            <v>2005</v>
          </cell>
          <cell r="C80" t="str">
            <v>12</v>
          </cell>
          <cell r="D80" t="str">
            <v>Münchener Straße</v>
          </cell>
          <cell r="E80">
            <v>473</v>
          </cell>
        </row>
        <row r="81">
          <cell r="A81" t="str">
            <v>2005ohne Zuordnung</v>
          </cell>
          <cell r="B81">
            <v>2005</v>
          </cell>
          <cell r="C81" t="str">
            <v>ohne Zuordnung</v>
          </cell>
          <cell r="D81" t="str">
            <v>ohne Zuordnung</v>
          </cell>
          <cell r="E81">
            <v>138</v>
          </cell>
        </row>
        <row r="82">
          <cell r="A82" t="str">
            <v>2005#Gesamt</v>
          </cell>
          <cell r="B82">
            <v>2005</v>
          </cell>
          <cell r="C82" t="str">
            <v>#Gesamt</v>
          </cell>
          <cell r="D82" t="str">
            <v>Stadt Ingolstadt</v>
          </cell>
          <cell r="E82">
            <v>5167</v>
          </cell>
        </row>
        <row r="83">
          <cell r="A83" t="str">
            <v>2006010</v>
          </cell>
          <cell r="B83">
            <v>2006</v>
          </cell>
          <cell r="C83" t="str">
            <v>010</v>
          </cell>
          <cell r="D83" t="str">
            <v>Brückenkopf</v>
          </cell>
          <cell r="E83">
            <v>25</v>
          </cell>
        </row>
        <row r="84">
          <cell r="A84" t="str">
            <v>2006011</v>
          </cell>
          <cell r="B84">
            <v>2006</v>
          </cell>
          <cell r="C84" t="str">
            <v>011</v>
          </cell>
          <cell r="D84" t="str">
            <v>Altstadt NW</v>
          </cell>
          <cell r="E84">
            <v>43</v>
          </cell>
        </row>
        <row r="85">
          <cell r="A85" t="str">
            <v>2006012</v>
          </cell>
          <cell r="B85">
            <v>2006</v>
          </cell>
          <cell r="C85" t="str">
            <v>012</v>
          </cell>
          <cell r="D85" t="str">
            <v>Altstadt NO</v>
          </cell>
          <cell r="E85">
            <v>79</v>
          </cell>
        </row>
        <row r="86">
          <cell r="A86" t="str">
            <v>2006013</v>
          </cell>
          <cell r="B86">
            <v>2006</v>
          </cell>
          <cell r="C86" t="str">
            <v>013</v>
          </cell>
          <cell r="D86" t="str">
            <v>Altstadt SO</v>
          </cell>
          <cell r="E86">
            <v>6</v>
          </cell>
        </row>
        <row r="87">
          <cell r="A87" t="str">
            <v>2006014</v>
          </cell>
          <cell r="B87">
            <v>2006</v>
          </cell>
          <cell r="C87" t="str">
            <v>014</v>
          </cell>
          <cell r="D87" t="str">
            <v>Altstadt SW</v>
          </cell>
          <cell r="E87">
            <v>86</v>
          </cell>
        </row>
        <row r="88">
          <cell r="A88" t="str">
            <v>2006015</v>
          </cell>
          <cell r="B88">
            <v>2006</v>
          </cell>
          <cell r="C88" t="str">
            <v>015</v>
          </cell>
          <cell r="D88" t="str">
            <v>Probierlweg</v>
          </cell>
          <cell r="E88">
            <v>11</v>
          </cell>
        </row>
        <row r="89">
          <cell r="A89" t="str">
            <v>2006016</v>
          </cell>
          <cell r="B89">
            <v>2006</v>
          </cell>
          <cell r="C89" t="str">
            <v>016</v>
          </cell>
          <cell r="D89" t="str">
            <v>Gerolf. Straße</v>
          </cell>
          <cell r="E89">
            <v>50</v>
          </cell>
        </row>
        <row r="90">
          <cell r="A90" t="str">
            <v>2006017</v>
          </cell>
          <cell r="B90">
            <v>2006</v>
          </cell>
          <cell r="C90" t="str">
            <v>017</v>
          </cell>
          <cell r="D90" t="str">
            <v>Im Freihöfl</v>
          </cell>
          <cell r="E90">
            <v>158</v>
          </cell>
        </row>
        <row r="91">
          <cell r="A91" t="str">
            <v>2006021</v>
          </cell>
          <cell r="B91">
            <v>2006</v>
          </cell>
          <cell r="C91" t="str">
            <v>021</v>
          </cell>
          <cell r="D91" t="str">
            <v>Gabelsbergerstr.</v>
          </cell>
          <cell r="E91">
            <v>37</v>
          </cell>
        </row>
        <row r="92">
          <cell r="A92" t="str">
            <v>2006022</v>
          </cell>
          <cell r="B92">
            <v>2006</v>
          </cell>
          <cell r="C92" t="str">
            <v>022</v>
          </cell>
          <cell r="D92" t="str">
            <v>Nordbahnhof</v>
          </cell>
          <cell r="E92">
            <v>86</v>
          </cell>
        </row>
        <row r="93">
          <cell r="A93" t="str">
            <v>2006023</v>
          </cell>
          <cell r="B93">
            <v>2006</v>
          </cell>
          <cell r="C93" t="str">
            <v>023</v>
          </cell>
          <cell r="D93" t="str">
            <v>Herschelstraße</v>
          </cell>
          <cell r="E93">
            <v>193</v>
          </cell>
        </row>
        <row r="94">
          <cell r="A94" t="str">
            <v>2006024</v>
          </cell>
          <cell r="B94">
            <v>2006</v>
          </cell>
          <cell r="C94" t="str">
            <v>024</v>
          </cell>
          <cell r="D94" t="str">
            <v>Piusviertel</v>
          </cell>
          <cell r="E94">
            <v>380</v>
          </cell>
        </row>
        <row r="95">
          <cell r="A95" t="str">
            <v>2006025</v>
          </cell>
          <cell r="B95">
            <v>2006</v>
          </cell>
          <cell r="C95" t="str">
            <v>025</v>
          </cell>
          <cell r="D95" t="str">
            <v>AUDI-Bez.</v>
          </cell>
          <cell r="E95">
            <v>220</v>
          </cell>
        </row>
        <row r="96">
          <cell r="A96" t="str">
            <v>2006026</v>
          </cell>
          <cell r="B96">
            <v>2006</v>
          </cell>
          <cell r="C96" t="str">
            <v>026</v>
          </cell>
          <cell r="D96" t="str">
            <v>Richard-Strauß-Straße</v>
          </cell>
          <cell r="E96">
            <v>153</v>
          </cell>
        </row>
        <row r="97">
          <cell r="A97" t="str">
            <v>2006031</v>
          </cell>
          <cell r="B97">
            <v>2006</v>
          </cell>
          <cell r="C97" t="str">
            <v>031</v>
          </cell>
          <cell r="D97" t="str">
            <v>Schlachthofviert.</v>
          </cell>
          <cell r="E97">
            <v>154</v>
          </cell>
        </row>
        <row r="98">
          <cell r="A98" t="str">
            <v>2006032</v>
          </cell>
          <cell r="B98">
            <v>2006</v>
          </cell>
          <cell r="C98" t="str">
            <v>032</v>
          </cell>
          <cell r="D98" t="str">
            <v>Josephsviertel</v>
          </cell>
          <cell r="E98">
            <v>256</v>
          </cell>
        </row>
        <row r="99">
          <cell r="A99" t="str">
            <v>2006033</v>
          </cell>
          <cell r="B99">
            <v>2006</v>
          </cell>
          <cell r="C99" t="str">
            <v>033</v>
          </cell>
          <cell r="D99" t="str">
            <v>Gewerbegeb. Nord</v>
          </cell>
          <cell r="E99"/>
        </row>
        <row r="100">
          <cell r="A100" t="str">
            <v>2006034</v>
          </cell>
          <cell r="B100">
            <v>2006</v>
          </cell>
          <cell r="C100" t="str">
            <v>034</v>
          </cell>
          <cell r="D100" t="str">
            <v>Am Wasserwerk</v>
          </cell>
          <cell r="E100">
            <v>157</v>
          </cell>
        </row>
        <row r="101">
          <cell r="A101" t="str">
            <v>2006035</v>
          </cell>
          <cell r="B101">
            <v>2006</v>
          </cell>
          <cell r="C101" t="str">
            <v>035</v>
          </cell>
          <cell r="D101" t="str">
            <v>Schubert&amp;Salzer</v>
          </cell>
          <cell r="E101">
            <v>164</v>
          </cell>
        </row>
        <row r="102">
          <cell r="A102" t="str">
            <v>2006036</v>
          </cell>
          <cell r="B102">
            <v>2006</v>
          </cell>
          <cell r="C102" t="str">
            <v>036</v>
          </cell>
          <cell r="D102" t="str">
            <v>Konradviertel</v>
          </cell>
          <cell r="E102">
            <v>190</v>
          </cell>
        </row>
        <row r="103">
          <cell r="A103" t="str">
            <v>2006041</v>
          </cell>
          <cell r="B103">
            <v>2006</v>
          </cell>
          <cell r="C103" t="str">
            <v>041</v>
          </cell>
          <cell r="D103" t="str">
            <v>Ringsee</v>
          </cell>
          <cell r="E103">
            <v>65</v>
          </cell>
        </row>
        <row r="104">
          <cell r="A104" t="str">
            <v>2006042</v>
          </cell>
          <cell r="B104">
            <v>2006</v>
          </cell>
          <cell r="C104" t="str">
            <v>042</v>
          </cell>
          <cell r="D104" t="str">
            <v>Kothau</v>
          </cell>
          <cell r="E104">
            <v>75</v>
          </cell>
        </row>
        <row r="105">
          <cell r="A105" t="str">
            <v>2006043</v>
          </cell>
          <cell r="B105">
            <v>2006</v>
          </cell>
          <cell r="C105" t="str">
            <v>043</v>
          </cell>
          <cell r="D105" t="str">
            <v>Augustinviertel</v>
          </cell>
          <cell r="E105">
            <v>247</v>
          </cell>
        </row>
        <row r="106">
          <cell r="A106" t="str">
            <v>2006044</v>
          </cell>
          <cell r="B106">
            <v>2006</v>
          </cell>
          <cell r="C106" t="str">
            <v>044</v>
          </cell>
          <cell r="D106" t="str">
            <v>Monikaviertel</v>
          </cell>
          <cell r="E106">
            <v>112</v>
          </cell>
        </row>
        <row r="107">
          <cell r="A107" t="str">
            <v>2006045</v>
          </cell>
          <cell r="B107">
            <v>2006</v>
          </cell>
          <cell r="C107" t="str">
            <v>045</v>
          </cell>
          <cell r="D107" t="str">
            <v>Gewerbegeb. SO</v>
          </cell>
          <cell r="E107">
            <v>21</v>
          </cell>
        </row>
        <row r="108">
          <cell r="A108" t="str">
            <v>2006046</v>
          </cell>
          <cell r="B108">
            <v>2006</v>
          </cell>
          <cell r="C108" t="str">
            <v>046</v>
          </cell>
          <cell r="D108" t="str">
            <v>Niederfeld</v>
          </cell>
          <cell r="E108">
            <v>11</v>
          </cell>
        </row>
        <row r="109">
          <cell r="A109" t="str">
            <v>2006047</v>
          </cell>
          <cell r="B109">
            <v>2006</v>
          </cell>
          <cell r="C109" t="str">
            <v>047</v>
          </cell>
          <cell r="D109" t="str">
            <v>Rothenturm</v>
          </cell>
          <cell r="E109">
            <v>14</v>
          </cell>
        </row>
        <row r="110">
          <cell r="A110" t="str">
            <v>2006048</v>
          </cell>
          <cell r="B110">
            <v>2006</v>
          </cell>
          <cell r="C110" t="str">
            <v>048</v>
          </cell>
          <cell r="D110" t="str">
            <v>Am Auwaldsee</v>
          </cell>
          <cell r="E110"/>
        </row>
        <row r="111">
          <cell r="A111" t="str">
            <v>2006051</v>
          </cell>
          <cell r="B111">
            <v>2006</v>
          </cell>
          <cell r="C111" t="str">
            <v>051</v>
          </cell>
          <cell r="D111" t="str">
            <v>Am Südfriedhof</v>
          </cell>
          <cell r="E111">
            <v>29</v>
          </cell>
        </row>
        <row r="112">
          <cell r="A112" t="str">
            <v>2006052</v>
          </cell>
          <cell r="B112">
            <v>2006</v>
          </cell>
          <cell r="C112" t="str">
            <v>052</v>
          </cell>
          <cell r="D112" t="str">
            <v>Haunwöhr</v>
          </cell>
          <cell r="E112">
            <v>66</v>
          </cell>
        </row>
        <row r="113">
          <cell r="A113" t="str">
            <v>2006053</v>
          </cell>
          <cell r="B113">
            <v>2006</v>
          </cell>
          <cell r="C113" t="str">
            <v>053</v>
          </cell>
          <cell r="D113" t="str">
            <v>Hundszell</v>
          </cell>
          <cell r="E113">
            <v>23</v>
          </cell>
        </row>
        <row r="114">
          <cell r="A114" t="str">
            <v>2006054</v>
          </cell>
          <cell r="B114">
            <v>2006</v>
          </cell>
          <cell r="C114" t="str">
            <v>054</v>
          </cell>
          <cell r="D114" t="str">
            <v>Knoglersfreude</v>
          </cell>
          <cell r="E114">
            <v>8</v>
          </cell>
        </row>
        <row r="115">
          <cell r="A115" t="str">
            <v>2006055</v>
          </cell>
          <cell r="B115">
            <v>2006</v>
          </cell>
          <cell r="C115" t="str">
            <v>055</v>
          </cell>
          <cell r="D115" t="str">
            <v>Herz-Jesu-Viertel</v>
          </cell>
          <cell r="E115">
            <v>67</v>
          </cell>
        </row>
        <row r="116">
          <cell r="A116" t="str">
            <v>2006061</v>
          </cell>
          <cell r="B116">
            <v>2006</v>
          </cell>
          <cell r="C116" t="str">
            <v>061</v>
          </cell>
          <cell r="D116" t="str">
            <v>Gerolfing Süd</v>
          </cell>
          <cell r="E116">
            <v>24</v>
          </cell>
        </row>
        <row r="117">
          <cell r="A117" t="str">
            <v>2006062</v>
          </cell>
          <cell r="B117">
            <v>2006</v>
          </cell>
          <cell r="C117" t="str">
            <v>062</v>
          </cell>
          <cell r="D117" t="str">
            <v>Irgertsheim</v>
          </cell>
          <cell r="E117">
            <v>8</v>
          </cell>
        </row>
        <row r="118">
          <cell r="A118" t="str">
            <v>2006063</v>
          </cell>
          <cell r="B118">
            <v>2006</v>
          </cell>
          <cell r="C118" t="str">
            <v>063</v>
          </cell>
          <cell r="D118" t="str">
            <v>Pettenhofen</v>
          </cell>
          <cell r="E118">
            <v>9</v>
          </cell>
        </row>
        <row r="119">
          <cell r="A119" t="str">
            <v>2006064</v>
          </cell>
          <cell r="B119">
            <v>2006</v>
          </cell>
          <cell r="C119" t="str">
            <v>064</v>
          </cell>
          <cell r="D119" t="str">
            <v>Mühlhausen</v>
          </cell>
          <cell r="E119">
            <v>1</v>
          </cell>
        </row>
        <row r="120">
          <cell r="A120" t="str">
            <v>2006065</v>
          </cell>
          <cell r="B120">
            <v>2006</v>
          </cell>
          <cell r="C120" t="str">
            <v>065</v>
          </cell>
          <cell r="D120" t="str">
            <v>Dünzlau</v>
          </cell>
          <cell r="E120">
            <v>6</v>
          </cell>
        </row>
        <row r="121">
          <cell r="A121" t="str">
            <v>2006066</v>
          </cell>
          <cell r="B121">
            <v>2006</v>
          </cell>
          <cell r="C121" t="str">
            <v>066</v>
          </cell>
          <cell r="D121" t="str">
            <v>Gerolfing Nord</v>
          </cell>
          <cell r="E121">
            <v>34</v>
          </cell>
        </row>
        <row r="122">
          <cell r="A122" t="str">
            <v>2006071</v>
          </cell>
          <cell r="B122">
            <v>2006</v>
          </cell>
          <cell r="C122" t="str">
            <v>071</v>
          </cell>
          <cell r="D122" t="str">
            <v>Etting Ost</v>
          </cell>
          <cell r="E122">
            <v>42</v>
          </cell>
        </row>
        <row r="123">
          <cell r="A123" t="str">
            <v>2006072</v>
          </cell>
          <cell r="B123">
            <v>2006</v>
          </cell>
          <cell r="C123" t="str">
            <v>072</v>
          </cell>
          <cell r="D123" t="str">
            <v>Etting West</v>
          </cell>
          <cell r="E123">
            <v>34</v>
          </cell>
        </row>
        <row r="124">
          <cell r="A124" t="str">
            <v>2006081</v>
          </cell>
          <cell r="B124">
            <v>2006</v>
          </cell>
          <cell r="C124" t="str">
            <v>081</v>
          </cell>
          <cell r="D124" t="str">
            <v>Oberhaunstadt</v>
          </cell>
          <cell r="E124">
            <v>22</v>
          </cell>
        </row>
        <row r="125">
          <cell r="A125" t="str">
            <v>2006082</v>
          </cell>
          <cell r="B125">
            <v>2006</v>
          </cell>
          <cell r="C125" t="str">
            <v>082</v>
          </cell>
          <cell r="D125" t="str">
            <v>Unterhaunstadt</v>
          </cell>
          <cell r="E125">
            <v>64</v>
          </cell>
        </row>
        <row r="126">
          <cell r="A126" t="str">
            <v>2006083</v>
          </cell>
          <cell r="B126">
            <v>2006</v>
          </cell>
          <cell r="C126" t="str">
            <v>083</v>
          </cell>
          <cell r="D126" t="str">
            <v>Müllerbadsiedl.</v>
          </cell>
          <cell r="E126">
            <v>26</v>
          </cell>
        </row>
        <row r="127">
          <cell r="A127" t="str">
            <v>2006091</v>
          </cell>
          <cell r="B127">
            <v>2006</v>
          </cell>
          <cell r="C127" t="str">
            <v>091</v>
          </cell>
          <cell r="D127" t="str">
            <v>Feldkirchen</v>
          </cell>
          <cell r="E127">
            <v>37</v>
          </cell>
        </row>
        <row r="128">
          <cell r="A128" t="str">
            <v>2006092</v>
          </cell>
          <cell r="B128">
            <v>2006</v>
          </cell>
          <cell r="C128" t="str">
            <v>092</v>
          </cell>
          <cell r="D128" t="str">
            <v>Mailing(Fort Wrede)</v>
          </cell>
          <cell r="E128"/>
        </row>
        <row r="129">
          <cell r="A129" t="str">
            <v>2006093</v>
          </cell>
          <cell r="B129">
            <v>2006</v>
          </cell>
          <cell r="C129" t="str">
            <v>093</v>
          </cell>
          <cell r="D129" t="str">
            <v>Mailing Nord</v>
          </cell>
          <cell r="E129">
            <v>21</v>
          </cell>
        </row>
        <row r="130">
          <cell r="A130" t="str">
            <v>2006094</v>
          </cell>
          <cell r="B130">
            <v>2006</v>
          </cell>
          <cell r="C130" t="str">
            <v>094</v>
          </cell>
          <cell r="D130" t="str">
            <v>Mailing Süd</v>
          </cell>
          <cell r="E130">
            <v>42</v>
          </cell>
        </row>
        <row r="131">
          <cell r="A131" t="str">
            <v>2006101</v>
          </cell>
          <cell r="B131">
            <v>2006</v>
          </cell>
          <cell r="C131" t="str">
            <v>101</v>
          </cell>
          <cell r="D131" t="str">
            <v>Zuchering Süd</v>
          </cell>
          <cell r="E131">
            <v>50</v>
          </cell>
        </row>
        <row r="132">
          <cell r="A132" t="str">
            <v>2006102</v>
          </cell>
          <cell r="B132">
            <v>2006</v>
          </cell>
          <cell r="C132" t="str">
            <v>102</v>
          </cell>
          <cell r="D132" t="str">
            <v>Winden</v>
          </cell>
          <cell r="E132"/>
        </row>
        <row r="133">
          <cell r="A133" t="str">
            <v>2006103</v>
          </cell>
          <cell r="B133">
            <v>2006</v>
          </cell>
          <cell r="C133" t="str">
            <v>103</v>
          </cell>
          <cell r="D133" t="str">
            <v>Hagau</v>
          </cell>
          <cell r="E133">
            <v>6</v>
          </cell>
        </row>
        <row r="134">
          <cell r="A134" t="str">
            <v>2006105</v>
          </cell>
          <cell r="B134">
            <v>2006</v>
          </cell>
          <cell r="C134" t="str">
            <v>105</v>
          </cell>
          <cell r="D134" t="str">
            <v>Oberbrunnenreuth</v>
          </cell>
          <cell r="E134">
            <v>10</v>
          </cell>
        </row>
        <row r="135">
          <cell r="A135" t="str">
            <v>2006106</v>
          </cell>
          <cell r="B135">
            <v>2006</v>
          </cell>
          <cell r="C135" t="str">
            <v>106</v>
          </cell>
          <cell r="D135" t="str">
            <v>Spitalhof</v>
          </cell>
          <cell r="E135">
            <v>15</v>
          </cell>
        </row>
        <row r="136">
          <cell r="A136" t="str">
            <v>2006107</v>
          </cell>
          <cell r="B136">
            <v>2006</v>
          </cell>
          <cell r="C136" t="str">
            <v>107</v>
          </cell>
          <cell r="D136" t="str">
            <v>Unterbrunnenreuth</v>
          </cell>
          <cell r="E136">
            <v>32</v>
          </cell>
        </row>
        <row r="137">
          <cell r="A137" t="str">
            <v>2006108</v>
          </cell>
          <cell r="B137">
            <v>2006</v>
          </cell>
          <cell r="C137" t="str">
            <v>108</v>
          </cell>
          <cell r="D137" t="str">
            <v>Zuchering Nord</v>
          </cell>
          <cell r="E137">
            <v>16</v>
          </cell>
        </row>
        <row r="138">
          <cell r="A138" t="str">
            <v>2006109</v>
          </cell>
          <cell r="B138">
            <v>2006</v>
          </cell>
          <cell r="C138" t="str">
            <v>109</v>
          </cell>
          <cell r="D138" t="str">
            <v>Seehof</v>
          </cell>
          <cell r="E138">
            <v>7</v>
          </cell>
        </row>
        <row r="139">
          <cell r="A139" t="str">
            <v>2006111</v>
          </cell>
          <cell r="B139">
            <v>2006</v>
          </cell>
          <cell r="C139" t="str">
            <v>111</v>
          </cell>
          <cell r="D139" t="str">
            <v>Hollerstauden</v>
          </cell>
          <cell r="E139">
            <v>133</v>
          </cell>
        </row>
        <row r="140">
          <cell r="A140" t="str">
            <v>2006112</v>
          </cell>
          <cell r="B140">
            <v>2006</v>
          </cell>
          <cell r="C140" t="str">
            <v>112</v>
          </cell>
          <cell r="D140" t="str">
            <v>Friedrichshofen</v>
          </cell>
          <cell r="E140">
            <v>110</v>
          </cell>
        </row>
        <row r="141">
          <cell r="A141" t="str">
            <v>2006113</v>
          </cell>
          <cell r="B141">
            <v>2006</v>
          </cell>
          <cell r="C141" t="str">
            <v>113</v>
          </cell>
          <cell r="D141" t="str">
            <v>Gaimersheimer Heide</v>
          </cell>
          <cell r="E141">
            <v>1</v>
          </cell>
        </row>
        <row r="142">
          <cell r="A142" t="str">
            <v>2006121</v>
          </cell>
          <cell r="B142">
            <v>2006</v>
          </cell>
          <cell r="C142" t="str">
            <v>121</v>
          </cell>
          <cell r="D142" t="str">
            <v>Antonviertel</v>
          </cell>
          <cell r="E142">
            <v>168</v>
          </cell>
        </row>
        <row r="143">
          <cell r="A143" t="str">
            <v>2006122</v>
          </cell>
          <cell r="B143">
            <v>2006</v>
          </cell>
          <cell r="C143" t="str">
            <v>122</v>
          </cell>
          <cell r="D143" t="str">
            <v>Bahnhofsviertel</v>
          </cell>
          <cell r="E143">
            <v>172</v>
          </cell>
        </row>
        <row r="144">
          <cell r="A144" t="str">
            <v>2006123</v>
          </cell>
          <cell r="B144">
            <v>2006</v>
          </cell>
          <cell r="C144" t="str">
            <v>123</v>
          </cell>
          <cell r="D144" t="str">
            <v>Unsernherrn</v>
          </cell>
          <cell r="E144">
            <v>55</v>
          </cell>
        </row>
        <row r="145">
          <cell r="A145" t="str">
            <v>2006o. Z.</v>
          </cell>
          <cell r="B145">
            <v>2006</v>
          </cell>
          <cell r="C145" t="str">
            <v>o. Z.</v>
          </cell>
          <cell r="D145" t="str">
            <v>ohne Zuordnung</v>
          </cell>
          <cell r="E145">
            <v>73</v>
          </cell>
        </row>
        <row r="146">
          <cell r="A146" t="str">
            <v>200601</v>
          </cell>
          <cell r="B146">
            <v>2006</v>
          </cell>
          <cell r="C146" t="str">
            <v>01</v>
          </cell>
          <cell r="D146" t="str">
            <v>Mitte</v>
          </cell>
          <cell r="E146">
            <v>458</v>
          </cell>
        </row>
        <row r="147">
          <cell r="A147" t="str">
            <v>200602</v>
          </cell>
          <cell r="B147">
            <v>2006</v>
          </cell>
          <cell r="C147" t="str">
            <v>02</v>
          </cell>
          <cell r="D147" t="str">
            <v>Nordwest</v>
          </cell>
          <cell r="E147">
            <v>1069</v>
          </cell>
        </row>
        <row r="148">
          <cell r="A148" t="str">
            <v>200603</v>
          </cell>
          <cell r="B148">
            <v>2006</v>
          </cell>
          <cell r="C148" t="str">
            <v>03</v>
          </cell>
          <cell r="D148" t="str">
            <v>Nordost</v>
          </cell>
          <cell r="E148">
            <v>921</v>
          </cell>
        </row>
        <row r="149">
          <cell r="A149" t="str">
            <v>200604</v>
          </cell>
          <cell r="B149">
            <v>2006</v>
          </cell>
          <cell r="C149" t="str">
            <v>04</v>
          </cell>
          <cell r="D149" t="str">
            <v>Südost</v>
          </cell>
          <cell r="E149">
            <v>545</v>
          </cell>
        </row>
        <row r="150">
          <cell r="A150" t="str">
            <v>200605</v>
          </cell>
          <cell r="B150">
            <v>2006</v>
          </cell>
          <cell r="C150" t="str">
            <v>05</v>
          </cell>
          <cell r="D150" t="str">
            <v>Südwest</v>
          </cell>
          <cell r="E150">
            <v>193</v>
          </cell>
        </row>
        <row r="151">
          <cell r="A151" t="str">
            <v>200606</v>
          </cell>
          <cell r="B151">
            <v>2006</v>
          </cell>
          <cell r="C151" t="str">
            <v>06</v>
          </cell>
          <cell r="D151" t="str">
            <v>West</v>
          </cell>
          <cell r="E151">
            <v>82</v>
          </cell>
        </row>
        <row r="152">
          <cell r="A152" t="str">
            <v>200607</v>
          </cell>
          <cell r="B152">
            <v>2006</v>
          </cell>
          <cell r="C152" t="str">
            <v>07</v>
          </cell>
          <cell r="D152" t="str">
            <v>Etting</v>
          </cell>
          <cell r="E152">
            <v>76</v>
          </cell>
        </row>
        <row r="153">
          <cell r="A153" t="str">
            <v>200608</v>
          </cell>
          <cell r="B153">
            <v>2006</v>
          </cell>
          <cell r="C153" t="str">
            <v>08</v>
          </cell>
          <cell r="D153" t="str">
            <v>Oberhaunstadt</v>
          </cell>
          <cell r="E153">
            <v>112</v>
          </cell>
        </row>
        <row r="154">
          <cell r="A154" t="str">
            <v>200609</v>
          </cell>
          <cell r="B154">
            <v>2006</v>
          </cell>
          <cell r="C154" t="str">
            <v>09</v>
          </cell>
          <cell r="D154" t="str">
            <v>Mailing</v>
          </cell>
          <cell r="E154">
            <v>100</v>
          </cell>
        </row>
        <row r="155">
          <cell r="A155" t="str">
            <v>200610</v>
          </cell>
          <cell r="B155">
            <v>2006</v>
          </cell>
          <cell r="C155" t="str">
            <v>10</v>
          </cell>
          <cell r="D155" t="str">
            <v>Süd</v>
          </cell>
          <cell r="E155">
            <v>136</v>
          </cell>
        </row>
        <row r="156">
          <cell r="A156" t="str">
            <v>200611</v>
          </cell>
          <cell r="B156">
            <v>2006</v>
          </cell>
          <cell r="C156" t="str">
            <v>11</v>
          </cell>
          <cell r="D156" t="str">
            <v>Friedrichshofen-Hollerst.</v>
          </cell>
          <cell r="E156">
            <v>244</v>
          </cell>
        </row>
        <row r="157">
          <cell r="A157" t="str">
            <v>200612</v>
          </cell>
          <cell r="B157">
            <v>2006</v>
          </cell>
          <cell r="C157" t="str">
            <v>12</v>
          </cell>
          <cell r="D157" t="str">
            <v>Münchener Straße</v>
          </cell>
          <cell r="E157">
            <v>395</v>
          </cell>
        </row>
        <row r="158">
          <cell r="A158" t="str">
            <v>2006ohne Zuordnung</v>
          </cell>
          <cell r="B158">
            <v>2006</v>
          </cell>
          <cell r="C158" t="str">
            <v>ohne Zuordnung</v>
          </cell>
          <cell r="D158" t="str">
            <v>ohne Zuordnung</v>
          </cell>
          <cell r="E158">
            <v>73</v>
          </cell>
        </row>
        <row r="159">
          <cell r="A159" t="str">
            <v>2006#Gesamt</v>
          </cell>
          <cell r="B159">
            <v>2006</v>
          </cell>
          <cell r="C159" t="str">
            <v>#Gesamt</v>
          </cell>
          <cell r="D159" t="str">
            <v>Stadt Ingolstadt</v>
          </cell>
          <cell r="E159">
            <v>4404</v>
          </cell>
        </row>
        <row r="160">
          <cell r="A160" t="str">
            <v>2007010</v>
          </cell>
          <cell r="B160">
            <v>2007</v>
          </cell>
          <cell r="C160" t="str">
            <v>010</v>
          </cell>
          <cell r="D160" t="str">
            <v>Brückenkopf</v>
          </cell>
          <cell r="E160">
            <v>17</v>
          </cell>
        </row>
        <row r="161">
          <cell r="A161" t="str">
            <v>2007011</v>
          </cell>
          <cell r="B161">
            <v>2007</v>
          </cell>
          <cell r="C161" t="str">
            <v>011</v>
          </cell>
          <cell r="D161" t="str">
            <v>Altstadt NW</v>
          </cell>
          <cell r="E161">
            <v>34</v>
          </cell>
        </row>
        <row r="162">
          <cell r="A162" t="str">
            <v>2007012</v>
          </cell>
          <cell r="B162">
            <v>2007</v>
          </cell>
          <cell r="C162" t="str">
            <v>012</v>
          </cell>
          <cell r="D162" t="str">
            <v>Altstadt NO</v>
          </cell>
          <cell r="E162">
            <v>48</v>
          </cell>
        </row>
        <row r="163">
          <cell r="A163" t="str">
            <v>2007013</v>
          </cell>
          <cell r="B163">
            <v>2007</v>
          </cell>
          <cell r="C163" t="str">
            <v>013</v>
          </cell>
          <cell r="D163" t="str">
            <v>Altstadt SO</v>
          </cell>
          <cell r="E163">
            <v>3</v>
          </cell>
        </row>
        <row r="164">
          <cell r="A164" t="str">
            <v>2007014</v>
          </cell>
          <cell r="B164">
            <v>2007</v>
          </cell>
          <cell r="C164" t="str">
            <v>014</v>
          </cell>
          <cell r="D164" t="str">
            <v>Altstadt SW</v>
          </cell>
          <cell r="E164">
            <v>55</v>
          </cell>
        </row>
        <row r="165">
          <cell r="A165" t="str">
            <v>2007015</v>
          </cell>
          <cell r="B165">
            <v>2007</v>
          </cell>
          <cell r="C165" t="str">
            <v>015</v>
          </cell>
          <cell r="D165" t="str">
            <v>Probierlweg</v>
          </cell>
          <cell r="E165">
            <v>11</v>
          </cell>
        </row>
        <row r="166">
          <cell r="A166" t="str">
            <v>2007016</v>
          </cell>
          <cell r="B166">
            <v>2007</v>
          </cell>
          <cell r="C166" t="str">
            <v>016</v>
          </cell>
          <cell r="D166" t="str">
            <v>Gerolf. Straße</v>
          </cell>
          <cell r="E166">
            <v>27</v>
          </cell>
        </row>
        <row r="167">
          <cell r="A167" t="str">
            <v>2007017</v>
          </cell>
          <cell r="B167">
            <v>2007</v>
          </cell>
          <cell r="C167" t="str">
            <v>017</v>
          </cell>
          <cell r="D167" t="str">
            <v>Im Freihöfl</v>
          </cell>
          <cell r="E167">
            <v>114</v>
          </cell>
        </row>
        <row r="168">
          <cell r="A168" t="str">
            <v>2007021</v>
          </cell>
          <cell r="B168">
            <v>2007</v>
          </cell>
          <cell r="C168" t="str">
            <v>021</v>
          </cell>
          <cell r="D168" t="str">
            <v>Gabelsbergerstr.</v>
          </cell>
          <cell r="E168">
            <v>29</v>
          </cell>
        </row>
        <row r="169">
          <cell r="A169" t="str">
            <v>2007022</v>
          </cell>
          <cell r="B169">
            <v>2007</v>
          </cell>
          <cell r="C169" t="str">
            <v>022</v>
          </cell>
          <cell r="D169" t="str">
            <v>Nordbahnhof</v>
          </cell>
          <cell r="E169">
            <v>62</v>
          </cell>
        </row>
        <row r="170">
          <cell r="A170" t="str">
            <v>2007023</v>
          </cell>
          <cell r="B170">
            <v>2007</v>
          </cell>
          <cell r="C170" t="str">
            <v>023</v>
          </cell>
          <cell r="D170" t="str">
            <v>Herschelstraße</v>
          </cell>
          <cell r="E170">
            <v>145</v>
          </cell>
        </row>
        <row r="171">
          <cell r="A171" t="str">
            <v>2007024</v>
          </cell>
          <cell r="B171">
            <v>2007</v>
          </cell>
          <cell r="C171" t="str">
            <v>024</v>
          </cell>
          <cell r="D171" t="str">
            <v>Piusviertel</v>
          </cell>
          <cell r="E171">
            <v>286</v>
          </cell>
        </row>
        <row r="172">
          <cell r="A172" t="str">
            <v>2007025</v>
          </cell>
          <cell r="B172">
            <v>2007</v>
          </cell>
          <cell r="C172" t="str">
            <v>025</v>
          </cell>
          <cell r="D172" t="str">
            <v>AUDI-Bez.</v>
          </cell>
          <cell r="E172">
            <v>146</v>
          </cell>
        </row>
        <row r="173">
          <cell r="A173" t="str">
            <v>2007026</v>
          </cell>
          <cell r="B173">
            <v>2007</v>
          </cell>
          <cell r="C173" t="str">
            <v>026</v>
          </cell>
          <cell r="D173" t="str">
            <v>Richard-Strauß-Straße</v>
          </cell>
          <cell r="E173">
            <v>102</v>
          </cell>
        </row>
        <row r="174">
          <cell r="A174" t="str">
            <v>2007031</v>
          </cell>
          <cell r="B174">
            <v>2007</v>
          </cell>
          <cell r="C174" t="str">
            <v>031</v>
          </cell>
          <cell r="D174" t="str">
            <v>Schlachthofviert.</v>
          </cell>
          <cell r="E174">
            <v>115</v>
          </cell>
        </row>
        <row r="175">
          <cell r="A175" t="str">
            <v>2007032</v>
          </cell>
          <cell r="B175">
            <v>2007</v>
          </cell>
          <cell r="C175" t="str">
            <v>032</v>
          </cell>
          <cell r="D175" t="str">
            <v>Josephsviertel</v>
          </cell>
          <cell r="E175">
            <v>161</v>
          </cell>
        </row>
        <row r="176">
          <cell r="A176" t="str">
            <v>2007033</v>
          </cell>
          <cell r="B176">
            <v>2007</v>
          </cell>
          <cell r="C176" t="str">
            <v>033</v>
          </cell>
          <cell r="D176" t="str">
            <v>Gewerbegeb. Nord</v>
          </cell>
          <cell r="E176"/>
        </row>
        <row r="177">
          <cell r="A177" t="str">
            <v>2007034</v>
          </cell>
          <cell r="B177">
            <v>2007</v>
          </cell>
          <cell r="C177" t="str">
            <v>034</v>
          </cell>
          <cell r="D177" t="str">
            <v>Am Wasserwerk</v>
          </cell>
          <cell r="E177">
            <v>119</v>
          </cell>
        </row>
        <row r="178">
          <cell r="A178" t="str">
            <v>2007035</v>
          </cell>
          <cell r="B178">
            <v>2007</v>
          </cell>
          <cell r="C178" t="str">
            <v>035</v>
          </cell>
          <cell r="D178" t="str">
            <v>Schubert&amp;Salzer</v>
          </cell>
          <cell r="E178">
            <v>117</v>
          </cell>
        </row>
        <row r="179">
          <cell r="A179" t="str">
            <v>2007036</v>
          </cell>
          <cell r="B179">
            <v>2007</v>
          </cell>
          <cell r="C179" t="str">
            <v>036</v>
          </cell>
          <cell r="D179" t="str">
            <v>Konradviertel</v>
          </cell>
          <cell r="E179">
            <v>143</v>
          </cell>
        </row>
        <row r="180">
          <cell r="A180" t="str">
            <v>2007041</v>
          </cell>
          <cell r="B180">
            <v>2007</v>
          </cell>
          <cell r="C180" t="str">
            <v>041</v>
          </cell>
          <cell r="D180" t="str">
            <v>Ringsee</v>
          </cell>
          <cell r="E180">
            <v>54</v>
          </cell>
        </row>
        <row r="181">
          <cell r="A181" t="str">
            <v>2007042</v>
          </cell>
          <cell r="B181">
            <v>2007</v>
          </cell>
          <cell r="C181" t="str">
            <v>042</v>
          </cell>
          <cell r="D181" t="str">
            <v>Kothau</v>
          </cell>
          <cell r="E181">
            <v>45</v>
          </cell>
        </row>
        <row r="182">
          <cell r="A182" t="str">
            <v>2007043</v>
          </cell>
          <cell r="B182">
            <v>2007</v>
          </cell>
          <cell r="C182" t="str">
            <v>043</v>
          </cell>
          <cell r="D182" t="str">
            <v>Augustinviertel</v>
          </cell>
          <cell r="E182">
            <v>204</v>
          </cell>
        </row>
        <row r="183">
          <cell r="A183" t="str">
            <v>2007044</v>
          </cell>
          <cell r="B183">
            <v>2007</v>
          </cell>
          <cell r="C183" t="str">
            <v>044</v>
          </cell>
          <cell r="D183" t="str">
            <v>Monikaviertel</v>
          </cell>
          <cell r="E183">
            <v>83</v>
          </cell>
        </row>
        <row r="184">
          <cell r="A184" t="str">
            <v>2007045</v>
          </cell>
          <cell r="B184">
            <v>2007</v>
          </cell>
          <cell r="C184" t="str">
            <v>045</v>
          </cell>
          <cell r="D184" t="str">
            <v>Gewerbegeb. SO</v>
          </cell>
          <cell r="E184">
            <v>14</v>
          </cell>
        </row>
        <row r="185">
          <cell r="A185" t="str">
            <v>2007046</v>
          </cell>
          <cell r="B185">
            <v>2007</v>
          </cell>
          <cell r="C185" t="str">
            <v>046</v>
          </cell>
          <cell r="D185" t="str">
            <v>Niederfeld</v>
          </cell>
          <cell r="E185">
            <v>8</v>
          </cell>
        </row>
        <row r="186">
          <cell r="A186" t="str">
            <v>2007047</v>
          </cell>
          <cell r="B186">
            <v>2007</v>
          </cell>
          <cell r="C186" t="str">
            <v>047</v>
          </cell>
          <cell r="D186" t="str">
            <v>Rothenturm</v>
          </cell>
          <cell r="E186">
            <v>4</v>
          </cell>
        </row>
        <row r="187">
          <cell r="A187" t="str">
            <v>2007048</v>
          </cell>
          <cell r="B187">
            <v>2007</v>
          </cell>
          <cell r="C187" t="str">
            <v>048</v>
          </cell>
          <cell r="D187" t="str">
            <v>Am Auwaldsee</v>
          </cell>
          <cell r="E187"/>
        </row>
        <row r="188">
          <cell r="A188" t="str">
            <v>2007051</v>
          </cell>
          <cell r="B188">
            <v>2007</v>
          </cell>
          <cell r="C188" t="str">
            <v>051</v>
          </cell>
          <cell r="D188" t="str">
            <v>Am Südfriedhof</v>
          </cell>
          <cell r="E188">
            <v>22</v>
          </cell>
        </row>
        <row r="189">
          <cell r="A189" t="str">
            <v>2007052</v>
          </cell>
          <cell r="B189">
            <v>2007</v>
          </cell>
          <cell r="C189" t="str">
            <v>052</v>
          </cell>
          <cell r="D189" t="str">
            <v>Haunwöhr</v>
          </cell>
          <cell r="E189">
            <v>34</v>
          </cell>
        </row>
        <row r="190">
          <cell r="A190" t="str">
            <v>2007053</v>
          </cell>
          <cell r="B190">
            <v>2007</v>
          </cell>
          <cell r="C190" t="str">
            <v>053</v>
          </cell>
          <cell r="D190" t="str">
            <v>Hundszell</v>
          </cell>
          <cell r="E190">
            <v>17</v>
          </cell>
        </row>
        <row r="191">
          <cell r="A191" t="str">
            <v>2007054</v>
          </cell>
          <cell r="B191">
            <v>2007</v>
          </cell>
          <cell r="C191" t="str">
            <v>054</v>
          </cell>
          <cell r="D191" t="str">
            <v>Knoglersfreude</v>
          </cell>
          <cell r="E191">
            <v>7</v>
          </cell>
        </row>
        <row r="192">
          <cell r="A192" t="str">
            <v>2007055</v>
          </cell>
          <cell r="B192">
            <v>2007</v>
          </cell>
          <cell r="C192" t="str">
            <v>055</v>
          </cell>
          <cell r="D192" t="str">
            <v>Herz-Jesu-Viertel</v>
          </cell>
          <cell r="E192">
            <v>45</v>
          </cell>
        </row>
        <row r="193">
          <cell r="A193" t="str">
            <v>2007061</v>
          </cell>
          <cell r="B193">
            <v>2007</v>
          </cell>
          <cell r="C193" t="str">
            <v>061</v>
          </cell>
          <cell r="D193" t="str">
            <v>Gerolfing Süd</v>
          </cell>
          <cell r="E193">
            <v>20</v>
          </cell>
        </row>
        <row r="194">
          <cell r="A194" t="str">
            <v>2007062</v>
          </cell>
          <cell r="B194">
            <v>2007</v>
          </cell>
          <cell r="C194" t="str">
            <v>062</v>
          </cell>
          <cell r="D194" t="str">
            <v>Irgertsheim</v>
          </cell>
          <cell r="E194">
            <v>4</v>
          </cell>
        </row>
        <row r="195">
          <cell r="A195" t="str">
            <v>2007063</v>
          </cell>
          <cell r="B195">
            <v>2007</v>
          </cell>
          <cell r="C195" t="str">
            <v>063</v>
          </cell>
          <cell r="D195" t="str">
            <v>Pettenhofen</v>
          </cell>
          <cell r="E195">
            <v>3</v>
          </cell>
        </row>
        <row r="196">
          <cell r="A196" t="str">
            <v>2007064</v>
          </cell>
          <cell r="B196">
            <v>2007</v>
          </cell>
          <cell r="C196" t="str">
            <v>064</v>
          </cell>
          <cell r="D196" t="str">
            <v>Mühlhausen</v>
          </cell>
          <cell r="E196">
            <v>1</v>
          </cell>
        </row>
        <row r="197">
          <cell r="A197" t="str">
            <v>2007065</v>
          </cell>
          <cell r="B197">
            <v>2007</v>
          </cell>
          <cell r="C197" t="str">
            <v>065</v>
          </cell>
          <cell r="D197" t="str">
            <v>Dünzlau</v>
          </cell>
          <cell r="E197">
            <v>5</v>
          </cell>
        </row>
        <row r="198">
          <cell r="A198" t="str">
            <v>2007066</v>
          </cell>
          <cell r="B198">
            <v>2007</v>
          </cell>
          <cell r="C198" t="str">
            <v>066</v>
          </cell>
          <cell r="D198" t="str">
            <v>Gerolfing Nord</v>
          </cell>
          <cell r="E198">
            <v>28</v>
          </cell>
        </row>
        <row r="199">
          <cell r="A199" t="str">
            <v>2007071</v>
          </cell>
          <cell r="B199">
            <v>2007</v>
          </cell>
          <cell r="C199" t="str">
            <v>071</v>
          </cell>
          <cell r="D199" t="str">
            <v>Etting Ost</v>
          </cell>
          <cell r="E199">
            <v>34</v>
          </cell>
        </row>
        <row r="200">
          <cell r="A200" t="str">
            <v>2007072</v>
          </cell>
          <cell r="B200">
            <v>2007</v>
          </cell>
          <cell r="C200" t="str">
            <v>072</v>
          </cell>
          <cell r="D200" t="str">
            <v>Etting West</v>
          </cell>
          <cell r="E200">
            <v>21</v>
          </cell>
        </row>
        <row r="201">
          <cell r="A201" t="str">
            <v>2007081</v>
          </cell>
          <cell r="B201">
            <v>2007</v>
          </cell>
          <cell r="C201" t="str">
            <v>081</v>
          </cell>
          <cell r="D201" t="str">
            <v>Oberhaunstadt</v>
          </cell>
          <cell r="E201">
            <v>19</v>
          </cell>
        </row>
        <row r="202">
          <cell r="A202" t="str">
            <v>2007082</v>
          </cell>
          <cell r="B202">
            <v>2007</v>
          </cell>
          <cell r="C202" t="str">
            <v>082</v>
          </cell>
          <cell r="D202" t="str">
            <v>Unterhaunstadt</v>
          </cell>
          <cell r="E202">
            <v>38</v>
          </cell>
        </row>
        <row r="203">
          <cell r="A203" t="str">
            <v>2007083</v>
          </cell>
          <cell r="B203">
            <v>2007</v>
          </cell>
          <cell r="C203" t="str">
            <v>083</v>
          </cell>
          <cell r="D203" t="str">
            <v>Müllerbadsiedl.</v>
          </cell>
          <cell r="E203">
            <v>17</v>
          </cell>
        </row>
        <row r="204">
          <cell r="A204" t="str">
            <v>2007091</v>
          </cell>
          <cell r="B204">
            <v>2007</v>
          </cell>
          <cell r="C204" t="str">
            <v>091</v>
          </cell>
          <cell r="D204" t="str">
            <v>Feldkirchen</v>
          </cell>
          <cell r="E204">
            <v>24</v>
          </cell>
        </row>
        <row r="205">
          <cell r="A205" t="str">
            <v>2007092</v>
          </cell>
          <cell r="B205">
            <v>2007</v>
          </cell>
          <cell r="C205" t="str">
            <v>092</v>
          </cell>
          <cell r="D205" t="str">
            <v>Mailing(Fort Wrede)</v>
          </cell>
          <cell r="E205">
            <v>1</v>
          </cell>
        </row>
        <row r="206">
          <cell r="A206" t="str">
            <v>2007093</v>
          </cell>
          <cell r="B206">
            <v>2007</v>
          </cell>
          <cell r="C206" t="str">
            <v>093</v>
          </cell>
          <cell r="D206" t="str">
            <v>Mailing Nord</v>
          </cell>
          <cell r="E206">
            <v>13</v>
          </cell>
        </row>
        <row r="207">
          <cell r="A207" t="str">
            <v>2007094</v>
          </cell>
          <cell r="B207">
            <v>2007</v>
          </cell>
          <cell r="C207" t="str">
            <v>094</v>
          </cell>
          <cell r="D207" t="str">
            <v>Mailing Süd</v>
          </cell>
          <cell r="E207">
            <v>37</v>
          </cell>
        </row>
        <row r="208">
          <cell r="A208" t="str">
            <v>2007101</v>
          </cell>
          <cell r="B208">
            <v>2007</v>
          </cell>
          <cell r="C208" t="str">
            <v>101</v>
          </cell>
          <cell r="D208" t="str">
            <v>Zuchering Süd</v>
          </cell>
          <cell r="E208">
            <v>36</v>
          </cell>
        </row>
        <row r="209">
          <cell r="A209" t="str">
            <v>2007102</v>
          </cell>
          <cell r="B209">
            <v>2007</v>
          </cell>
          <cell r="C209" t="str">
            <v>102</v>
          </cell>
          <cell r="D209" t="str">
            <v>Winden</v>
          </cell>
          <cell r="E209"/>
        </row>
        <row r="210">
          <cell r="A210" t="str">
            <v>2007103</v>
          </cell>
          <cell r="B210">
            <v>2007</v>
          </cell>
          <cell r="C210" t="str">
            <v>103</v>
          </cell>
          <cell r="D210" t="str">
            <v>Hagau</v>
          </cell>
          <cell r="E210">
            <v>5</v>
          </cell>
        </row>
        <row r="211">
          <cell r="A211" t="str">
            <v>2007105</v>
          </cell>
          <cell r="B211">
            <v>2007</v>
          </cell>
          <cell r="C211" t="str">
            <v>105</v>
          </cell>
          <cell r="D211" t="str">
            <v>Oberbrunnenreuth</v>
          </cell>
          <cell r="E211">
            <v>6</v>
          </cell>
        </row>
        <row r="212">
          <cell r="A212" t="str">
            <v>2007106</v>
          </cell>
          <cell r="B212">
            <v>2007</v>
          </cell>
          <cell r="C212" t="str">
            <v>106</v>
          </cell>
          <cell r="D212" t="str">
            <v>Spitalhof</v>
          </cell>
          <cell r="E212">
            <v>13</v>
          </cell>
        </row>
        <row r="213">
          <cell r="A213" t="str">
            <v>2007107</v>
          </cell>
          <cell r="B213">
            <v>2007</v>
          </cell>
          <cell r="C213" t="str">
            <v>107</v>
          </cell>
          <cell r="D213" t="str">
            <v>Unterbrunnenreuth</v>
          </cell>
          <cell r="E213">
            <v>26</v>
          </cell>
        </row>
        <row r="214">
          <cell r="A214" t="str">
            <v>2007108</v>
          </cell>
          <cell r="B214">
            <v>2007</v>
          </cell>
          <cell r="C214" t="str">
            <v>108</v>
          </cell>
          <cell r="D214" t="str">
            <v>Zuchering Nord</v>
          </cell>
          <cell r="E214">
            <v>16</v>
          </cell>
        </row>
        <row r="215">
          <cell r="A215" t="str">
            <v>2007109</v>
          </cell>
          <cell r="B215">
            <v>2007</v>
          </cell>
          <cell r="C215" t="str">
            <v>109</v>
          </cell>
          <cell r="D215" t="str">
            <v>Seehof</v>
          </cell>
          <cell r="E215">
            <v>7</v>
          </cell>
        </row>
        <row r="216">
          <cell r="A216" t="str">
            <v>2007111</v>
          </cell>
          <cell r="B216">
            <v>2007</v>
          </cell>
          <cell r="C216" t="str">
            <v>111</v>
          </cell>
          <cell r="D216" t="str">
            <v>Hollerstauden</v>
          </cell>
          <cell r="E216">
            <v>87</v>
          </cell>
        </row>
        <row r="217">
          <cell r="A217" t="str">
            <v>2007112</v>
          </cell>
          <cell r="B217">
            <v>2007</v>
          </cell>
          <cell r="C217" t="str">
            <v>112</v>
          </cell>
          <cell r="D217" t="str">
            <v>Friedrichshofen</v>
          </cell>
          <cell r="E217">
            <v>64</v>
          </cell>
        </row>
        <row r="218">
          <cell r="A218" t="str">
            <v>2007113</v>
          </cell>
          <cell r="B218">
            <v>2007</v>
          </cell>
          <cell r="C218" t="str">
            <v>113</v>
          </cell>
          <cell r="D218" t="str">
            <v>Gaimersheimer Heide</v>
          </cell>
          <cell r="E218">
            <v>1</v>
          </cell>
        </row>
        <row r="219">
          <cell r="A219" t="str">
            <v>2007121</v>
          </cell>
          <cell r="B219">
            <v>2007</v>
          </cell>
          <cell r="C219" t="str">
            <v>121</v>
          </cell>
          <cell r="D219" t="str">
            <v>Antonviertel</v>
          </cell>
          <cell r="E219">
            <v>143</v>
          </cell>
        </row>
        <row r="220">
          <cell r="A220" t="str">
            <v>2007122</v>
          </cell>
          <cell r="B220">
            <v>2007</v>
          </cell>
          <cell r="C220" t="str">
            <v>122</v>
          </cell>
          <cell r="D220" t="str">
            <v>Bahnhofsviertel</v>
          </cell>
          <cell r="E220">
            <v>108</v>
          </cell>
        </row>
        <row r="221">
          <cell r="A221" t="str">
            <v>2007123</v>
          </cell>
          <cell r="B221">
            <v>2007</v>
          </cell>
          <cell r="C221" t="str">
            <v>123</v>
          </cell>
          <cell r="D221" t="str">
            <v>Unsernherrn</v>
          </cell>
          <cell r="E221">
            <v>30</v>
          </cell>
        </row>
        <row r="222">
          <cell r="A222" t="str">
            <v>2007o. Z.</v>
          </cell>
          <cell r="B222">
            <v>2007</v>
          </cell>
          <cell r="C222" t="str">
            <v>o. Z.</v>
          </cell>
          <cell r="D222" t="str">
            <v>ohne Zuordnung</v>
          </cell>
          <cell r="E222">
            <v>68</v>
          </cell>
        </row>
        <row r="223">
          <cell r="A223" t="str">
            <v>200701</v>
          </cell>
          <cell r="B223">
            <v>2007</v>
          </cell>
          <cell r="C223" t="str">
            <v>01</v>
          </cell>
          <cell r="D223" t="str">
            <v>Mitte</v>
          </cell>
          <cell r="E223">
            <v>309</v>
          </cell>
        </row>
        <row r="224">
          <cell r="A224" t="str">
            <v>200702</v>
          </cell>
          <cell r="B224">
            <v>2007</v>
          </cell>
          <cell r="C224" t="str">
            <v>02</v>
          </cell>
          <cell r="D224" t="str">
            <v>Nordwest</v>
          </cell>
          <cell r="E224">
            <v>770</v>
          </cell>
        </row>
        <row r="225">
          <cell r="A225" t="str">
            <v>200703</v>
          </cell>
          <cell r="B225">
            <v>2007</v>
          </cell>
          <cell r="C225" t="str">
            <v>03</v>
          </cell>
          <cell r="D225" t="str">
            <v>Nordost</v>
          </cell>
          <cell r="E225">
            <v>655</v>
          </cell>
        </row>
        <row r="226">
          <cell r="A226" t="str">
            <v>200704</v>
          </cell>
          <cell r="B226">
            <v>2007</v>
          </cell>
          <cell r="C226" t="str">
            <v>04</v>
          </cell>
          <cell r="D226" t="str">
            <v>Südost</v>
          </cell>
          <cell r="E226">
            <v>412</v>
          </cell>
        </row>
        <row r="227">
          <cell r="A227" t="str">
            <v>200705</v>
          </cell>
          <cell r="B227">
            <v>2007</v>
          </cell>
          <cell r="C227" t="str">
            <v>05</v>
          </cell>
          <cell r="D227" t="str">
            <v>Südwest</v>
          </cell>
          <cell r="E227">
            <v>125</v>
          </cell>
        </row>
        <row r="228">
          <cell r="A228" t="str">
            <v>200706</v>
          </cell>
          <cell r="B228">
            <v>2007</v>
          </cell>
          <cell r="C228" t="str">
            <v>06</v>
          </cell>
          <cell r="D228" t="str">
            <v>West</v>
          </cell>
          <cell r="E228">
            <v>61</v>
          </cell>
        </row>
        <row r="229">
          <cell r="A229" t="str">
            <v>200707</v>
          </cell>
          <cell r="B229">
            <v>2007</v>
          </cell>
          <cell r="C229" t="str">
            <v>07</v>
          </cell>
          <cell r="D229" t="str">
            <v>Etting</v>
          </cell>
          <cell r="E229">
            <v>55</v>
          </cell>
        </row>
        <row r="230">
          <cell r="A230" t="str">
            <v>200708</v>
          </cell>
          <cell r="B230">
            <v>2007</v>
          </cell>
          <cell r="C230" t="str">
            <v>08</v>
          </cell>
          <cell r="D230" t="str">
            <v>Oberhaunstadt</v>
          </cell>
          <cell r="E230">
            <v>74</v>
          </cell>
        </row>
        <row r="231">
          <cell r="A231" t="str">
            <v>200709</v>
          </cell>
          <cell r="B231">
            <v>2007</v>
          </cell>
          <cell r="C231" t="str">
            <v>09</v>
          </cell>
          <cell r="D231" t="str">
            <v>Mailing</v>
          </cell>
          <cell r="E231">
            <v>75</v>
          </cell>
        </row>
        <row r="232">
          <cell r="A232" t="str">
            <v>200710</v>
          </cell>
          <cell r="B232">
            <v>2007</v>
          </cell>
          <cell r="C232" t="str">
            <v>10</v>
          </cell>
          <cell r="D232" t="str">
            <v>Süd</v>
          </cell>
          <cell r="E232">
            <v>109</v>
          </cell>
        </row>
        <row r="233">
          <cell r="A233" t="str">
            <v>200711</v>
          </cell>
          <cell r="B233">
            <v>2007</v>
          </cell>
          <cell r="C233" t="str">
            <v>11</v>
          </cell>
          <cell r="D233" t="str">
            <v>Friedrichshofen-Hollerst.</v>
          </cell>
          <cell r="E233">
            <v>152</v>
          </cell>
        </row>
        <row r="234">
          <cell r="A234" t="str">
            <v>200712</v>
          </cell>
          <cell r="B234">
            <v>2007</v>
          </cell>
          <cell r="C234" t="str">
            <v>12</v>
          </cell>
          <cell r="D234" t="str">
            <v>Münchener Straße</v>
          </cell>
          <cell r="E234">
            <v>281</v>
          </cell>
        </row>
        <row r="235">
          <cell r="A235" t="str">
            <v>2007ohne Zuordnung</v>
          </cell>
          <cell r="B235">
            <v>2007</v>
          </cell>
          <cell r="C235" t="str">
            <v>ohne Zuordnung</v>
          </cell>
          <cell r="D235" t="str">
            <v>ohne Zuordnung</v>
          </cell>
          <cell r="E235">
            <v>68</v>
          </cell>
        </row>
        <row r="236">
          <cell r="A236" t="str">
            <v>2007#Gesamt</v>
          </cell>
          <cell r="B236">
            <v>2007</v>
          </cell>
          <cell r="C236" t="str">
            <v>#Gesamt</v>
          </cell>
          <cell r="D236" t="str">
            <v>Stadt Ingolstadt</v>
          </cell>
          <cell r="E236">
            <v>3146</v>
          </cell>
        </row>
        <row r="237">
          <cell r="A237" t="str">
            <v>2008010</v>
          </cell>
          <cell r="B237">
            <v>2008</v>
          </cell>
          <cell r="C237" t="str">
            <v>010</v>
          </cell>
          <cell r="D237" t="str">
            <v>Brückenkopf</v>
          </cell>
          <cell r="E237">
            <v>14</v>
          </cell>
        </row>
        <row r="238">
          <cell r="A238" t="str">
            <v>2008011</v>
          </cell>
          <cell r="B238">
            <v>2008</v>
          </cell>
          <cell r="C238" t="str">
            <v>011</v>
          </cell>
          <cell r="D238" t="str">
            <v>Altstadt NW</v>
          </cell>
          <cell r="E238">
            <v>31</v>
          </cell>
        </row>
        <row r="239">
          <cell r="A239" t="str">
            <v>2008012</v>
          </cell>
          <cell r="B239">
            <v>2008</v>
          </cell>
          <cell r="C239" t="str">
            <v>012</v>
          </cell>
          <cell r="D239" t="str">
            <v>Altstadt NO</v>
          </cell>
          <cell r="E239">
            <v>49</v>
          </cell>
        </row>
        <row r="240">
          <cell r="A240" t="str">
            <v>2008013</v>
          </cell>
          <cell r="B240">
            <v>2008</v>
          </cell>
          <cell r="C240" t="str">
            <v>013</v>
          </cell>
          <cell r="D240" t="str">
            <v>Altstadt SO</v>
          </cell>
          <cell r="E240">
            <v>3</v>
          </cell>
        </row>
        <row r="241">
          <cell r="A241" t="str">
            <v>2008014</v>
          </cell>
          <cell r="B241">
            <v>2008</v>
          </cell>
          <cell r="C241" t="str">
            <v>014</v>
          </cell>
          <cell r="D241" t="str">
            <v>Altstadt SW</v>
          </cell>
          <cell r="E241">
            <v>45</v>
          </cell>
        </row>
        <row r="242">
          <cell r="A242" t="str">
            <v>2008015</v>
          </cell>
          <cell r="B242">
            <v>2008</v>
          </cell>
          <cell r="C242" t="str">
            <v>015</v>
          </cell>
          <cell r="D242" t="str">
            <v>Probierlweg</v>
          </cell>
          <cell r="E242">
            <v>6</v>
          </cell>
        </row>
        <row r="243">
          <cell r="A243" t="str">
            <v>2008016</v>
          </cell>
          <cell r="B243">
            <v>2008</v>
          </cell>
          <cell r="C243" t="str">
            <v>016</v>
          </cell>
          <cell r="D243" t="str">
            <v>Gerolf. Straße</v>
          </cell>
          <cell r="E243">
            <v>24</v>
          </cell>
        </row>
        <row r="244">
          <cell r="A244" t="str">
            <v>2008017</v>
          </cell>
          <cell r="B244">
            <v>2008</v>
          </cell>
          <cell r="C244" t="str">
            <v>017</v>
          </cell>
          <cell r="D244" t="str">
            <v>Im Freihöfl</v>
          </cell>
          <cell r="E244">
            <v>80</v>
          </cell>
        </row>
        <row r="245">
          <cell r="A245" t="str">
            <v>2008021</v>
          </cell>
          <cell r="B245">
            <v>2008</v>
          </cell>
          <cell r="C245" t="str">
            <v>021</v>
          </cell>
          <cell r="D245" t="str">
            <v>Gabelsbergerstr.</v>
          </cell>
          <cell r="E245">
            <v>15</v>
          </cell>
        </row>
        <row r="246">
          <cell r="A246" t="str">
            <v>2008022</v>
          </cell>
          <cell r="B246">
            <v>2008</v>
          </cell>
          <cell r="C246" t="str">
            <v>022</v>
          </cell>
          <cell r="D246" t="str">
            <v>Nordbahnhof</v>
          </cell>
          <cell r="E246">
            <v>38</v>
          </cell>
        </row>
        <row r="247">
          <cell r="A247" t="str">
            <v>2008023</v>
          </cell>
          <cell r="B247">
            <v>2008</v>
          </cell>
          <cell r="C247" t="str">
            <v>023</v>
          </cell>
          <cell r="D247" t="str">
            <v>Herschelstraße</v>
          </cell>
          <cell r="E247">
            <v>109</v>
          </cell>
        </row>
        <row r="248">
          <cell r="A248" t="str">
            <v>2008024</v>
          </cell>
          <cell r="B248">
            <v>2008</v>
          </cell>
          <cell r="C248" t="str">
            <v>024</v>
          </cell>
          <cell r="D248" t="str">
            <v>Piusviertel</v>
          </cell>
          <cell r="E248">
            <v>192</v>
          </cell>
        </row>
        <row r="249">
          <cell r="A249" t="str">
            <v>2008025</v>
          </cell>
          <cell r="B249">
            <v>2008</v>
          </cell>
          <cell r="C249" t="str">
            <v>025</v>
          </cell>
          <cell r="D249" t="str">
            <v>AUDI-Bez.</v>
          </cell>
          <cell r="E249">
            <v>123</v>
          </cell>
        </row>
        <row r="250">
          <cell r="A250" t="str">
            <v>2008026</v>
          </cell>
          <cell r="B250">
            <v>2008</v>
          </cell>
          <cell r="C250" t="str">
            <v>026</v>
          </cell>
          <cell r="D250" t="str">
            <v>Richard-Strauß-Straße</v>
          </cell>
          <cell r="E250">
            <v>85</v>
          </cell>
        </row>
        <row r="251">
          <cell r="A251" t="str">
            <v>2008031</v>
          </cell>
          <cell r="B251">
            <v>2008</v>
          </cell>
          <cell r="C251" t="str">
            <v>031</v>
          </cell>
          <cell r="D251" t="str">
            <v>Schlachthofviert.</v>
          </cell>
          <cell r="E251">
            <v>85</v>
          </cell>
        </row>
        <row r="252">
          <cell r="A252" t="str">
            <v>2008032</v>
          </cell>
          <cell r="B252">
            <v>2008</v>
          </cell>
          <cell r="C252" t="str">
            <v>032</v>
          </cell>
          <cell r="D252" t="str">
            <v>Josephsviertel</v>
          </cell>
          <cell r="E252">
            <v>127</v>
          </cell>
        </row>
        <row r="253">
          <cell r="A253" t="str">
            <v>2008033</v>
          </cell>
          <cell r="B253">
            <v>2008</v>
          </cell>
          <cell r="C253" t="str">
            <v>033</v>
          </cell>
          <cell r="D253" t="str">
            <v>Gewerbegeb. Nord</v>
          </cell>
          <cell r="E253">
            <v>1</v>
          </cell>
        </row>
        <row r="254">
          <cell r="A254" t="str">
            <v>2008034</v>
          </cell>
          <cell r="B254">
            <v>2008</v>
          </cell>
          <cell r="C254" t="str">
            <v>034</v>
          </cell>
          <cell r="D254" t="str">
            <v>Am Wasserwerk</v>
          </cell>
          <cell r="E254">
            <v>85</v>
          </cell>
        </row>
        <row r="255">
          <cell r="A255" t="str">
            <v>2008035</v>
          </cell>
          <cell r="B255">
            <v>2008</v>
          </cell>
          <cell r="C255" t="str">
            <v>035</v>
          </cell>
          <cell r="D255" t="str">
            <v>Schubert&amp;Salzer</v>
          </cell>
          <cell r="E255">
            <v>96</v>
          </cell>
        </row>
        <row r="256">
          <cell r="A256" t="str">
            <v>2008036</v>
          </cell>
          <cell r="B256">
            <v>2008</v>
          </cell>
          <cell r="C256" t="str">
            <v>036</v>
          </cell>
          <cell r="D256" t="str">
            <v>Konradviertel</v>
          </cell>
          <cell r="E256">
            <v>106</v>
          </cell>
        </row>
        <row r="257">
          <cell r="A257" t="str">
            <v>2008041</v>
          </cell>
          <cell r="B257">
            <v>2008</v>
          </cell>
          <cell r="C257" t="str">
            <v>041</v>
          </cell>
          <cell r="D257" t="str">
            <v>Ringsee</v>
          </cell>
          <cell r="E257">
            <v>38</v>
          </cell>
        </row>
        <row r="258">
          <cell r="A258" t="str">
            <v>2008042</v>
          </cell>
          <cell r="B258">
            <v>2008</v>
          </cell>
          <cell r="C258" t="str">
            <v>042</v>
          </cell>
          <cell r="D258" t="str">
            <v>Kothau</v>
          </cell>
          <cell r="E258">
            <v>48</v>
          </cell>
        </row>
        <row r="259">
          <cell r="A259" t="str">
            <v>2008043</v>
          </cell>
          <cell r="B259">
            <v>2008</v>
          </cell>
          <cell r="C259" t="str">
            <v>043</v>
          </cell>
          <cell r="D259" t="str">
            <v>Augustinviertel</v>
          </cell>
          <cell r="E259">
            <v>139</v>
          </cell>
        </row>
        <row r="260">
          <cell r="A260" t="str">
            <v>2008044</v>
          </cell>
          <cell r="B260">
            <v>2008</v>
          </cell>
          <cell r="C260" t="str">
            <v>044</v>
          </cell>
          <cell r="D260" t="str">
            <v>Monikaviertel</v>
          </cell>
          <cell r="E260">
            <v>60</v>
          </cell>
        </row>
        <row r="261">
          <cell r="A261" t="str">
            <v>2008045</v>
          </cell>
          <cell r="B261">
            <v>2008</v>
          </cell>
          <cell r="C261" t="str">
            <v>045</v>
          </cell>
          <cell r="D261" t="str">
            <v>Gewerbegeb. SO</v>
          </cell>
          <cell r="E261">
            <v>13</v>
          </cell>
        </row>
        <row r="262">
          <cell r="A262" t="str">
            <v>2008046</v>
          </cell>
          <cell r="B262">
            <v>2008</v>
          </cell>
          <cell r="C262" t="str">
            <v>046</v>
          </cell>
          <cell r="D262" t="str">
            <v>Niederfeld</v>
          </cell>
          <cell r="E262">
            <v>5</v>
          </cell>
        </row>
        <row r="263">
          <cell r="A263" t="str">
            <v>2008047</v>
          </cell>
          <cell r="B263">
            <v>2008</v>
          </cell>
          <cell r="C263" t="str">
            <v>047</v>
          </cell>
          <cell r="D263" t="str">
            <v>Rothenturm</v>
          </cell>
          <cell r="E263">
            <v>8</v>
          </cell>
        </row>
        <row r="264">
          <cell r="A264" t="str">
            <v>2008048</v>
          </cell>
          <cell r="B264">
            <v>2008</v>
          </cell>
          <cell r="C264" t="str">
            <v>048</v>
          </cell>
          <cell r="D264" t="str">
            <v>Am Auwaldsee</v>
          </cell>
          <cell r="E264">
            <v>1</v>
          </cell>
        </row>
        <row r="265">
          <cell r="A265" t="str">
            <v>2008051</v>
          </cell>
          <cell r="B265">
            <v>2008</v>
          </cell>
          <cell r="C265" t="str">
            <v>051</v>
          </cell>
          <cell r="D265" t="str">
            <v>Am Südfriedhof</v>
          </cell>
          <cell r="E265">
            <v>12</v>
          </cell>
        </row>
        <row r="266">
          <cell r="A266" t="str">
            <v>2008052</v>
          </cell>
          <cell r="B266">
            <v>2008</v>
          </cell>
          <cell r="C266" t="str">
            <v>052</v>
          </cell>
          <cell r="D266" t="str">
            <v>Haunwöhr</v>
          </cell>
          <cell r="E266">
            <v>38</v>
          </cell>
        </row>
        <row r="267">
          <cell r="A267" t="str">
            <v>2008053</v>
          </cell>
          <cell r="B267">
            <v>2008</v>
          </cell>
          <cell r="C267" t="str">
            <v>053</v>
          </cell>
          <cell r="D267" t="str">
            <v>Hundszell</v>
          </cell>
          <cell r="E267">
            <v>8</v>
          </cell>
        </row>
        <row r="268">
          <cell r="A268" t="str">
            <v>2008054</v>
          </cell>
          <cell r="B268">
            <v>2008</v>
          </cell>
          <cell r="C268" t="str">
            <v>054</v>
          </cell>
          <cell r="D268" t="str">
            <v>Knoglersfreude</v>
          </cell>
          <cell r="E268">
            <v>3</v>
          </cell>
        </row>
        <row r="269">
          <cell r="A269" t="str">
            <v>2008055</v>
          </cell>
          <cell r="B269">
            <v>2008</v>
          </cell>
          <cell r="C269" t="str">
            <v>055</v>
          </cell>
          <cell r="D269" t="str">
            <v>Herz-Jesu-Viertel</v>
          </cell>
          <cell r="E269">
            <v>24</v>
          </cell>
        </row>
        <row r="270">
          <cell r="A270" t="str">
            <v>2008061</v>
          </cell>
          <cell r="B270">
            <v>2008</v>
          </cell>
          <cell r="C270" t="str">
            <v>061</v>
          </cell>
          <cell r="D270" t="str">
            <v>Gerolfing Süd</v>
          </cell>
          <cell r="E270">
            <v>8</v>
          </cell>
        </row>
        <row r="271">
          <cell r="A271" t="str">
            <v>2008062</v>
          </cell>
          <cell r="B271">
            <v>2008</v>
          </cell>
          <cell r="C271" t="str">
            <v>062</v>
          </cell>
          <cell r="D271" t="str">
            <v>Irgertsheim</v>
          </cell>
          <cell r="E271">
            <v>8</v>
          </cell>
        </row>
        <row r="272">
          <cell r="A272" t="str">
            <v>2008063</v>
          </cell>
          <cell r="B272">
            <v>2008</v>
          </cell>
          <cell r="C272" t="str">
            <v>063</v>
          </cell>
          <cell r="D272" t="str">
            <v>Pettenhofen</v>
          </cell>
          <cell r="E272"/>
        </row>
        <row r="273">
          <cell r="A273" t="str">
            <v>2008064</v>
          </cell>
          <cell r="B273">
            <v>2008</v>
          </cell>
          <cell r="C273" t="str">
            <v>064</v>
          </cell>
          <cell r="D273" t="str">
            <v>Mühlhausen</v>
          </cell>
          <cell r="E273">
            <v>1</v>
          </cell>
        </row>
        <row r="274">
          <cell r="A274" t="str">
            <v>2008065</v>
          </cell>
          <cell r="B274">
            <v>2008</v>
          </cell>
          <cell r="C274" t="str">
            <v>065</v>
          </cell>
          <cell r="D274" t="str">
            <v>Dünzlau</v>
          </cell>
          <cell r="E274">
            <v>1</v>
          </cell>
        </row>
        <row r="275">
          <cell r="A275" t="str">
            <v>2008066</v>
          </cell>
          <cell r="B275">
            <v>2008</v>
          </cell>
          <cell r="C275" t="str">
            <v>066</v>
          </cell>
          <cell r="D275" t="str">
            <v>Gerolfing Nord</v>
          </cell>
          <cell r="E275">
            <v>21</v>
          </cell>
        </row>
        <row r="276">
          <cell r="A276" t="str">
            <v>2008071</v>
          </cell>
          <cell r="B276">
            <v>2008</v>
          </cell>
          <cell r="C276" t="str">
            <v>071</v>
          </cell>
          <cell r="D276" t="str">
            <v>Etting Ost</v>
          </cell>
          <cell r="E276">
            <v>21</v>
          </cell>
        </row>
        <row r="277">
          <cell r="A277" t="str">
            <v>2008072</v>
          </cell>
          <cell r="B277">
            <v>2008</v>
          </cell>
          <cell r="C277" t="str">
            <v>072</v>
          </cell>
          <cell r="D277" t="str">
            <v>Etting West</v>
          </cell>
          <cell r="E277">
            <v>8</v>
          </cell>
        </row>
        <row r="278">
          <cell r="A278" t="str">
            <v>2008081</v>
          </cell>
          <cell r="B278">
            <v>2008</v>
          </cell>
          <cell r="C278" t="str">
            <v>081</v>
          </cell>
          <cell r="D278" t="str">
            <v>Oberhaunstadt</v>
          </cell>
          <cell r="E278">
            <v>13</v>
          </cell>
        </row>
        <row r="279">
          <cell r="A279" t="str">
            <v>2008082</v>
          </cell>
          <cell r="B279">
            <v>2008</v>
          </cell>
          <cell r="C279" t="str">
            <v>082</v>
          </cell>
          <cell r="D279" t="str">
            <v>Unterhaunstadt</v>
          </cell>
          <cell r="E279">
            <v>39</v>
          </cell>
        </row>
        <row r="280">
          <cell r="A280" t="str">
            <v>2008083</v>
          </cell>
          <cell r="B280">
            <v>2008</v>
          </cell>
          <cell r="C280" t="str">
            <v>083</v>
          </cell>
          <cell r="D280" t="str">
            <v>Müllerbadsiedl.</v>
          </cell>
          <cell r="E280">
            <v>14</v>
          </cell>
        </row>
        <row r="281">
          <cell r="A281" t="str">
            <v>2008091</v>
          </cell>
          <cell r="B281">
            <v>2008</v>
          </cell>
          <cell r="C281" t="str">
            <v>091</v>
          </cell>
          <cell r="D281" t="str">
            <v>Feldkirchen</v>
          </cell>
          <cell r="E281">
            <v>30</v>
          </cell>
        </row>
        <row r="282">
          <cell r="A282" t="str">
            <v>2008092</v>
          </cell>
          <cell r="B282">
            <v>2008</v>
          </cell>
          <cell r="C282" t="str">
            <v>092</v>
          </cell>
          <cell r="D282" t="str">
            <v>Mailing(Fort Wrede)</v>
          </cell>
          <cell r="E282"/>
        </row>
        <row r="283">
          <cell r="A283" t="str">
            <v>2008093</v>
          </cell>
          <cell r="B283">
            <v>2008</v>
          </cell>
          <cell r="C283" t="str">
            <v>093</v>
          </cell>
          <cell r="D283" t="str">
            <v>Mailing Nord</v>
          </cell>
          <cell r="E283">
            <v>7</v>
          </cell>
        </row>
        <row r="284">
          <cell r="A284" t="str">
            <v>2008094</v>
          </cell>
          <cell r="B284">
            <v>2008</v>
          </cell>
          <cell r="C284" t="str">
            <v>094</v>
          </cell>
          <cell r="D284" t="str">
            <v>Mailing Süd</v>
          </cell>
          <cell r="E284">
            <v>24</v>
          </cell>
        </row>
        <row r="285">
          <cell r="A285" t="str">
            <v>2008101</v>
          </cell>
          <cell r="B285">
            <v>2008</v>
          </cell>
          <cell r="C285" t="str">
            <v>101</v>
          </cell>
          <cell r="D285" t="str">
            <v>Zuchering Süd</v>
          </cell>
          <cell r="E285">
            <v>30</v>
          </cell>
        </row>
        <row r="286">
          <cell r="A286" t="str">
            <v>2008102</v>
          </cell>
          <cell r="B286">
            <v>2008</v>
          </cell>
          <cell r="C286" t="str">
            <v>102</v>
          </cell>
          <cell r="D286" t="str">
            <v>Winden</v>
          </cell>
          <cell r="E286"/>
        </row>
        <row r="287">
          <cell r="A287" t="str">
            <v>2008103</v>
          </cell>
          <cell r="B287">
            <v>2008</v>
          </cell>
          <cell r="C287" t="str">
            <v>103</v>
          </cell>
          <cell r="D287" t="str">
            <v>Hagau</v>
          </cell>
          <cell r="E287">
            <v>5</v>
          </cell>
        </row>
        <row r="288">
          <cell r="A288" t="str">
            <v>2008105</v>
          </cell>
          <cell r="B288">
            <v>2008</v>
          </cell>
          <cell r="C288" t="str">
            <v>105</v>
          </cell>
          <cell r="D288" t="str">
            <v>Oberbrunnenreuth</v>
          </cell>
          <cell r="E288">
            <v>3</v>
          </cell>
        </row>
        <row r="289">
          <cell r="A289" t="str">
            <v>2008106</v>
          </cell>
          <cell r="B289">
            <v>2008</v>
          </cell>
          <cell r="C289" t="str">
            <v>106</v>
          </cell>
          <cell r="D289" t="str">
            <v>Spitalhof</v>
          </cell>
          <cell r="E289">
            <v>13</v>
          </cell>
        </row>
        <row r="290">
          <cell r="A290" t="str">
            <v>2008107</v>
          </cell>
          <cell r="B290">
            <v>2008</v>
          </cell>
          <cell r="C290" t="str">
            <v>107</v>
          </cell>
          <cell r="D290" t="str">
            <v>Unterbrunnenreuth</v>
          </cell>
          <cell r="E290">
            <v>11</v>
          </cell>
        </row>
        <row r="291">
          <cell r="A291" t="str">
            <v>2008108</v>
          </cell>
          <cell r="B291">
            <v>2008</v>
          </cell>
          <cell r="C291" t="str">
            <v>108</v>
          </cell>
          <cell r="D291" t="str">
            <v>Zuchering Nord</v>
          </cell>
          <cell r="E291">
            <v>8</v>
          </cell>
        </row>
        <row r="292">
          <cell r="A292" t="str">
            <v>2008109</v>
          </cell>
          <cell r="B292">
            <v>2008</v>
          </cell>
          <cell r="C292" t="str">
            <v>109</v>
          </cell>
          <cell r="D292" t="str">
            <v>Seehof</v>
          </cell>
          <cell r="E292">
            <v>2</v>
          </cell>
        </row>
        <row r="293">
          <cell r="A293" t="str">
            <v>2008111</v>
          </cell>
          <cell r="B293">
            <v>2008</v>
          </cell>
          <cell r="C293" t="str">
            <v>111</v>
          </cell>
          <cell r="D293" t="str">
            <v>Hollerstauden</v>
          </cell>
          <cell r="E293">
            <v>47</v>
          </cell>
        </row>
        <row r="294">
          <cell r="A294" t="str">
            <v>2008112</v>
          </cell>
          <cell r="B294">
            <v>2008</v>
          </cell>
          <cell r="C294" t="str">
            <v>112</v>
          </cell>
          <cell r="D294" t="str">
            <v>Friedrichshofen</v>
          </cell>
          <cell r="E294">
            <v>54</v>
          </cell>
        </row>
        <row r="295">
          <cell r="A295" t="str">
            <v>2008113</v>
          </cell>
          <cell r="B295">
            <v>2008</v>
          </cell>
          <cell r="C295" t="str">
            <v>113</v>
          </cell>
          <cell r="D295" t="str">
            <v>Gaimersheimer Heide</v>
          </cell>
          <cell r="E295"/>
        </row>
        <row r="296">
          <cell r="A296" t="str">
            <v>2008121</v>
          </cell>
          <cell r="B296">
            <v>2008</v>
          </cell>
          <cell r="C296" t="str">
            <v>121</v>
          </cell>
          <cell r="D296" t="str">
            <v>Antonviertel</v>
          </cell>
          <cell r="E296">
            <v>112</v>
          </cell>
        </row>
        <row r="297">
          <cell r="A297" t="str">
            <v>2008122</v>
          </cell>
          <cell r="B297">
            <v>2008</v>
          </cell>
          <cell r="C297" t="str">
            <v>122</v>
          </cell>
          <cell r="D297" t="str">
            <v>Bahnhofsviertel</v>
          </cell>
          <cell r="E297">
            <v>92</v>
          </cell>
        </row>
        <row r="298">
          <cell r="A298" t="str">
            <v>2008123</v>
          </cell>
          <cell r="B298">
            <v>2008</v>
          </cell>
          <cell r="C298" t="str">
            <v>123</v>
          </cell>
          <cell r="D298" t="str">
            <v>Unsernherrn</v>
          </cell>
          <cell r="E298">
            <v>22</v>
          </cell>
        </row>
        <row r="299">
          <cell r="A299" t="str">
            <v>2008o. Z.</v>
          </cell>
          <cell r="B299">
            <v>2008</v>
          </cell>
          <cell r="C299" t="str">
            <v>o. Z.</v>
          </cell>
          <cell r="D299" t="str">
            <v>ohne Zuordnung</v>
          </cell>
          <cell r="E299">
            <v>48</v>
          </cell>
        </row>
        <row r="300">
          <cell r="A300" t="str">
            <v>200801</v>
          </cell>
          <cell r="B300">
            <v>2008</v>
          </cell>
          <cell r="C300" t="str">
            <v>01</v>
          </cell>
          <cell r="D300" t="str">
            <v>Mitte</v>
          </cell>
          <cell r="E300">
            <v>252</v>
          </cell>
        </row>
        <row r="301">
          <cell r="A301" t="str">
            <v>200802</v>
          </cell>
          <cell r="B301">
            <v>2008</v>
          </cell>
          <cell r="C301" t="str">
            <v>02</v>
          </cell>
          <cell r="D301" t="str">
            <v>Nordwest</v>
          </cell>
          <cell r="E301">
            <v>562</v>
          </cell>
        </row>
        <row r="302">
          <cell r="A302" t="str">
            <v>200803</v>
          </cell>
          <cell r="B302">
            <v>2008</v>
          </cell>
          <cell r="C302" t="str">
            <v>03</v>
          </cell>
          <cell r="D302" t="str">
            <v>Nordost</v>
          </cell>
          <cell r="E302">
            <v>500</v>
          </cell>
        </row>
        <row r="303">
          <cell r="A303" t="str">
            <v>200804</v>
          </cell>
          <cell r="B303">
            <v>2008</v>
          </cell>
          <cell r="C303" t="str">
            <v>04</v>
          </cell>
          <cell r="D303" t="str">
            <v>Südost</v>
          </cell>
          <cell r="E303">
            <v>312</v>
          </cell>
        </row>
        <row r="304">
          <cell r="A304" t="str">
            <v>200805</v>
          </cell>
          <cell r="B304">
            <v>2008</v>
          </cell>
          <cell r="C304" t="str">
            <v>05</v>
          </cell>
          <cell r="D304" t="str">
            <v>Südwest</v>
          </cell>
          <cell r="E304">
            <v>85</v>
          </cell>
        </row>
        <row r="305">
          <cell r="A305" t="str">
            <v>200806</v>
          </cell>
          <cell r="B305">
            <v>2008</v>
          </cell>
          <cell r="C305" t="str">
            <v>06</v>
          </cell>
          <cell r="D305" t="str">
            <v>West</v>
          </cell>
          <cell r="E305">
            <v>39</v>
          </cell>
        </row>
        <row r="306">
          <cell r="A306" t="str">
            <v>200807</v>
          </cell>
          <cell r="B306">
            <v>2008</v>
          </cell>
          <cell r="C306" t="str">
            <v>07</v>
          </cell>
          <cell r="D306" t="str">
            <v>Etting</v>
          </cell>
          <cell r="E306">
            <v>29</v>
          </cell>
        </row>
        <row r="307">
          <cell r="A307" t="str">
            <v>200808</v>
          </cell>
          <cell r="B307">
            <v>2008</v>
          </cell>
          <cell r="C307" t="str">
            <v>08</v>
          </cell>
          <cell r="D307" t="str">
            <v>Oberhaunstadt</v>
          </cell>
          <cell r="E307">
            <v>66</v>
          </cell>
        </row>
        <row r="308">
          <cell r="A308" t="str">
            <v>200809</v>
          </cell>
          <cell r="B308">
            <v>2008</v>
          </cell>
          <cell r="C308" t="str">
            <v>09</v>
          </cell>
          <cell r="D308" t="str">
            <v>Mailing</v>
          </cell>
          <cell r="E308">
            <v>61</v>
          </cell>
        </row>
        <row r="309">
          <cell r="A309" t="str">
            <v>200810</v>
          </cell>
          <cell r="B309">
            <v>2008</v>
          </cell>
          <cell r="C309" t="str">
            <v>10</v>
          </cell>
          <cell r="D309" t="str">
            <v>Süd</v>
          </cell>
          <cell r="E309">
            <v>72</v>
          </cell>
        </row>
        <row r="310">
          <cell r="A310" t="str">
            <v>200811</v>
          </cell>
          <cell r="B310">
            <v>2008</v>
          </cell>
          <cell r="C310" t="str">
            <v>11</v>
          </cell>
          <cell r="D310" t="str">
            <v>Friedrichshofen-Hollerst.</v>
          </cell>
          <cell r="E310">
            <v>101</v>
          </cell>
        </row>
        <row r="311">
          <cell r="A311" t="str">
            <v>200812</v>
          </cell>
          <cell r="B311">
            <v>2008</v>
          </cell>
          <cell r="C311" t="str">
            <v>12</v>
          </cell>
          <cell r="D311" t="str">
            <v>Münchener Straße</v>
          </cell>
          <cell r="E311">
            <v>226</v>
          </cell>
        </row>
        <row r="312">
          <cell r="A312" t="str">
            <v>2008ohne Zuordnung</v>
          </cell>
          <cell r="B312">
            <v>2008</v>
          </cell>
          <cell r="C312" t="str">
            <v>ohne Zuordnung</v>
          </cell>
          <cell r="D312" t="str">
            <v>ohne Zuordnung</v>
          </cell>
          <cell r="E312">
            <v>48</v>
          </cell>
        </row>
        <row r="313">
          <cell r="A313" t="str">
            <v>2008#Gesamt</v>
          </cell>
          <cell r="B313">
            <v>2008</v>
          </cell>
          <cell r="C313" t="str">
            <v>#Gesamt</v>
          </cell>
          <cell r="D313" t="str">
            <v>Stadt Ingolstadt</v>
          </cell>
          <cell r="E313">
            <v>2353</v>
          </cell>
        </row>
        <row r="314">
          <cell r="A314" t="str">
            <v>2009010</v>
          </cell>
          <cell r="B314">
            <v>2009</v>
          </cell>
          <cell r="C314" t="str">
            <v>010</v>
          </cell>
          <cell r="D314" t="str">
            <v>Brückenkopf</v>
          </cell>
          <cell r="E314">
            <v>11</v>
          </cell>
        </row>
        <row r="315">
          <cell r="A315" t="str">
            <v>2009011</v>
          </cell>
          <cell r="B315">
            <v>2009</v>
          </cell>
          <cell r="C315" t="str">
            <v>011</v>
          </cell>
          <cell r="D315" t="str">
            <v>Altstadt NW</v>
          </cell>
          <cell r="E315">
            <v>33</v>
          </cell>
        </row>
        <row r="316">
          <cell r="A316" t="str">
            <v>2009012</v>
          </cell>
          <cell r="B316">
            <v>2009</v>
          </cell>
          <cell r="C316" t="str">
            <v>012</v>
          </cell>
          <cell r="D316" t="str">
            <v>Altstadt NO</v>
          </cell>
          <cell r="E316">
            <v>60</v>
          </cell>
        </row>
        <row r="317">
          <cell r="A317" t="str">
            <v>2009013</v>
          </cell>
          <cell r="B317">
            <v>2009</v>
          </cell>
          <cell r="C317" t="str">
            <v>013</v>
          </cell>
          <cell r="D317" t="str">
            <v>Altstadt SO</v>
          </cell>
          <cell r="E317">
            <v>8</v>
          </cell>
        </row>
        <row r="318">
          <cell r="A318" t="str">
            <v>2009014</v>
          </cell>
          <cell r="B318">
            <v>2009</v>
          </cell>
          <cell r="C318" t="str">
            <v>014</v>
          </cell>
          <cell r="D318" t="str">
            <v>Altstadt SW</v>
          </cell>
          <cell r="E318">
            <v>54</v>
          </cell>
        </row>
        <row r="319">
          <cell r="A319" t="str">
            <v>2009015</v>
          </cell>
          <cell r="B319">
            <v>2009</v>
          </cell>
          <cell r="C319" t="str">
            <v>015</v>
          </cell>
          <cell r="D319" t="str">
            <v>Probierlweg</v>
          </cell>
          <cell r="E319">
            <v>9</v>
          </cell>
        </row>
        <row r="320">
          <cell r="A320" t="str">
            <v>2009016</v>
          </cell>
          <cell r="B320">
            <v>2009</v>
          </cell>
          <cell r="C320" t="str">
            <v>016</v>
          </cell>
          <cell r="D320" t="str">
            <v>Gerolf. Straße</v>
          </cell>
          <cell r="E320">
            <v>25</v>
          </cell>
        </row>
        <row r="321">
          <cell r="A321" t="str">
            <v>2009017</v>
          </cell>
          <cell r="B321">
            <v>2009</v>
          </cell>
          <cell r="C321" t="str">
            <v>017</v>
          </cell>
          <cell r="D321" t="str">
            <v>Im Freihöfl</v>
          </cell>
          <cell r="E321">
            <v>95</v>
          </cell>
        </row>
        <row r="322">
          <cell r="A322" t="str">
            <v>2009021</v>
          </cell>
          <cell r="B322">
            <v>2009</v>
          </cell>
          <cell r="C322" t="str">
            <v>021</v>
          </cell>
          <cell r="D322" t="str">
            <v>Gabelsbergerstr.</v>
          </cell>
          <cell r="E322">
            <v>16</v>
          </cell>
        </row>
        <row r="323">
          <cell r="A323" t="str">
            <v>2009022</v>
          </cell>
          <cell r="B323">
            <v>2009</v>
          </cell>
          <cell r="C323" t="str">
            <v>022</v>
          </cell>
          <cell r="D323" t="str">
            <v>Nordbahnhof</v>
          </cell>
          <cell r="E323">
            <v>46</v>
          </cell>
        </row>
        <row r="324">
          <cell r="A324" t="str">
            <v>2009023</v>
          </cell>
          <cell r="B324">
            <v>2009</v>
          </cell>
          <cell r="C324" t="str">
            <v>023</v>
          </cell>
          <cell r="D324" t="str">
            <v>Herschelstraße</v>
          </cell>
          <cell r="E324">
            <v>158</v>
          </cell>
        </row>
        <row r="325">
          <cell r="A325" t="str">
            <v>2009024</v>
          </cell>
          <cell r="B325">
            <v>2009</v>
          </cell>
          <cell r="C325" t="str">
            <v>024</v>
          </cell>
          <cell r="D325" t="str">
            <v>Piusviertel</v>
          </cell>
          <cell r="E325">
            <v>298</v>
          </cell>
        </row>
        <row r="326">
          <cell r="A326" t="str">
            <v>2009025</v>
          </cell>
          <cell r="B326">
            <v>2009</v>
          </cell>
          <cell r="C326" t="str">
            <v>025</v>
          </cell>
          <cell r="D326" t="str">
            <v>AUDI-Bez.</v>
          </cell>
          <cell r="E326">
            <v>153</v>
          </cell>
        </row>
        <row r="327">
          <cell r="A327" t="str">
            <v>2009026</v>
          </cell>
          <cell r="B327">
            <v>2009</v>
          </cell>
          <cell r="C327" t="str">
            <v>026</v>
          </cell>
          <cell r="D327" t="str">
            <v>Richard-Strauß-Straße</v>
          </cell>
          <cell r="E327">
            <v>99</v>
          </cell>
        </row>
        <row r="328">
          <cell r="A328" t="str">
            <v>2009031</v>
          </cell>
          <cell r="B328">
            <v>2009</v>
          </cell>
          <cell r="C328" t="str">
            <v>031</v>
          </cell>
          <cell r="D328" t="str">
            <v>Schlachthofviert.</v>
          </cell>
          <cell r="E328">
            <v>118</v>
          </cell>
        </row>
        <row r="329">
          <cell r="A329" t="str">
            <v>2009032</v>
          </cell>
          <cell r="B329">
            <v>2009</v>
          </cell>
          <cell r="C329" t="str">
            <v>032</v>
          </cell>
          <cell r="D329" t="str">
            <v>Josephsviertel</v>
          </cell>
          <cell r="E329">
            <v>180</v>
          </cell>
        </row>
        <row r="330">
          <cell r="A330" t="str">
            <v>2009033</v>
          </cell>
          <cell r="B330">
            <v>2009</v>
          </cell>
          <cell r="C330" t="str">
            <v>033</v>
          </cell>
          <cell r="D330" t="str">
            <v>Gewerbegeb. Nord</v>
          </cell>
          <cell r="E330">
            <v>1</v>
          </cell>
        </row>
        <row r="331">
          <cell r="A331" t="str">
            <v>2009034</v>
          </cell>
          <cell r="B331">
            <v>2009</v>
          </cell>
          <cell r="C331" t="str">
            <v>034</v>
          </cell>
          <cell r="D331" t="str">
            <v>Am Wasserwerk</v>
          </cell>
          <cell r="E331">
            <v>121</v>
          </cell>
        </row>
        <row r="332">
          <cell r="A332" t="str">
            <v>2009035</v>
          </cell>
          <cell r="B332">
            <v>2009</v>
          </cell>
          <cell r="C332" t="str">
            <v>035</v>
          </cell>
          <cell r="D332" t="str">
            <v>Schubert&amp;Salzer</v>
          </cell>
          <cell r="E332">
            <v>130</v>
          </cell>
        </row>
        <row r="333">
          <cell r="A333" t="str">
            <v>2009036</v>
          </cell>
          <cell r="B333">
            <v>2009</v>
          </cell>
          <cell r="C333" t="str">
            <v>036</v>
          </cell>
          <cell r="D333" t="str">
            <v>Konradviertel</v>
          </cell>
          <cell r="E333">
            <v>164</v>
          </cell>
        </row>
        <row r="334">
          <cell r="A334" t="str">
            <v>2009041</v>
          </cell>
          <cell r="B334">
            <v>2009</v>
          </cell>
          <cell r="C334" t="str">
            <v>041</v>
          </cell>
          <cell r="D334" t="str">
            <v>Ringsee</v>
          </cell>
          <cell r="E334">
            <v>38</v>
          </cell>
        </row>
        <row r="335">
          <cell r="A335" t="str">
            <v>2009042</v>
          </cell>
          <cell r="B335">
            <v>2009</v>
          </cell>
          <cell r="C335" t="str">
            <v>042</v>
          </cell>
          <cell r="D335" t="str">
            <v>Kothau</v>
          </cell>
          <cell r="E335">
            <v>57</v>
          </cell>
        </row>
        <row r="336">
          <cell r="A336" t="str">
            <v>2009043</v>
          </cell>
          <cell r="B336">
            <v>2009</v>
          </cell>
          <cell r="C336" t="str">
            <v>043</v>
          </cell>
          <cell r="D336" t="str">
            <v>Augustinviertel</v>
          </cell>
          <cell r="E336">
            <v>181</v>
          </cell>
        </row>
        <row r="337">
          <cell r="A337" t="str">
            <v>2009044</v>
          </cell>
          <cell r="B337">
            <v>2009</v>
          </cell>
          <cell r="C337" t="str">
            <v>044</v>
          </cell>
          <cell r="D337" t="str">
            <v>Monikaviertel</v>
          </cell>
          <cell r="E337">
            <v>91</v>
          </cell>
        </row>
        <row r="338">
          <cell r="A338" t="str">
            <v>2009045</v>
          </cell>
          <cell r="B338">
            <v>2009</v>
          </cell>
          <cell r="C338" t="str">
            <v>045</v>
          </cell>
          <cell r="D338" t="str">
            <v>Gewerbegeb. SO</v>
          </cell>
          <cell r="E338">
            <v>13</v>
          </cell>
        </row>
        <row r="339">
          <cell r="A339" t="str">
            <v>2009046</v>
          </cell>
          <cell r="B339">
            <v>2009</v>
          </cell>
          <cell r="C339" t="str">
            <v>046</v>
          </cell>
          <cell r="D339" t="str">
            <v>Niederfeld</v>
          </cell>
          <cell r="E339">
            <v>3</v>
          </cell>
        </row>
        <row r="340">
          <cell r="A340" t="str">
            <v>2009047</v>
          </cell>
          <cell r="B340">
            <v>2009</v>
          </cell>
          <cell r="C340" t="str">
            <v>047</v>
          </cell>
          <cell r="D340" t="str">
            <v>Rothenturm</v>
          </cell>
          <cell r="E340">
            <v>8</v>
          </cell>
        </row>
        <row r="341">
          <cell r="A341" t="str">
            <v>2009048</v>
          </cell>
          <cell r="B341">
            <v>2009</v>
          </cell>
          <cell r="C341" t="str">
            <v>048</v>
          </cell>
          <cell r="D341" t="str">
            <v>Am Auwaldsee</v>
          </cell>
          <cell r="E341">
            <v>1</v>
          </cell>
        </row>
        <row r="342">
          <cell r="A342" t="str">
            <v>2009051</v>
          </cell>
          <cell r="B342">
            <v>2009</v>
          </cell>
          <cell r="C342" t="str">
            <v>051</v>
          </cell>
          <cell r="D342" t="str">
            <v>Am Südfriedhof</v>
          </cell>
          <cell r="E342">
            <v>14</v>
          </cell>
        </row>
        <row r="343">
          <cell r="A343" t="str">
            <v>2009052</v>
          </cell>
          <cell r="B343">
            <v>2009</v>
          </cell>
          <cell r="C343" t="str">
            <v>052</v>
          </cell>
          <cell r="D343" t="str">
            <v>Haunwöhr</v>
          </cell>
          <cell r="E343">
            <v>55</v>
          </cell>
        </row>
        <row r="344">
          <cell r="A344" t="str">
            <v>2009053</v>
          </cell>
          <cell r="B344">
            <v>2009</v>
          </cell>
          <cell r="C344" t="str">
            <v>053</v>
          </cell>
          <cell r="D344" t="str">
            <v>Hundszell</v>
          </cell>
          <cell r="E344">
            <v>13</v>
          </cell>
        </row>
        <row r="345">
          <cell r="A345" t="str">
            <v>2009054</v>
          </cell>
          <cell r="B345">
            <v>2009</v>
          </cell>
          <cell r="C345" t="str">
            <v>054</v>
          </cell>
          <cell r="D345" t="str">
            <v>Knoglersfreude</v>
          </cell>
          <cell r="E345">
            <v>4</v>
          </cell>
        </row>
        <row r="346">
          <cell r="A346" t="str">
            <v>2009055</v>
          </cell>
          <cell r="B346">
            <v>2009</v>
          </cell>
          <cell r="C346" t="str">
            <v>055</v>
          </cell>
          <cell r="D346" t="str">
            <v>Herz-Jesu-Viertel</v>
          </cell>
          <cell r="E346">
            <v>37</v>
          </cell>
        </row>
        <row r="347">
          <cell r="A347" t="str">
            <v>2009061</v>
          </cell>
          <cell r="B347">
            <v>2009</v>
          </cell>
          <cell r="C347" t="str">
            <v>061</v>
          </cell>
          <cell r="D347" t="str">
            <v>Gerolfing Süd</v>
          </cell>
          <cell r="E347">
            <v>19</v>
          </cell>
        </row>
        <row r="348">
          <cell r="A348" t="str">
            <v>2009062</v>
          </cell>
          <cell r="B348">
            <v>2009</v>
          </cell>
          <cell r="C348" t="str">
            <v>062</v>
          </cell>
          <cell r="D348" t="str">
            <v>Irgertsheim</v>
          </cell>
          <cell r="E348">
            <v>1</v>
          </cell>
        </row>
        <row r="349">
          <cell r="A349" t="str">
            <v>2009063</v>
          </cell>
          <cell r="B349">
            <v>2009</v>
          </cell>
          <cell r="C349" t="str">
            <v>063</v>
          </cell>
          <cell r="D349" t="str">
            <v>Pettenhofen</v>
          </cell>
          <cell r="E349">
            <v>3</v>
          </cell>
        </row>
        <row r="350">
          <cell r="A350" t="str">
            <v>2009064</v>
          </cell>
          <cell r="B350">
            <v>2009</v>
          </cell>
          <cell r="C350" t="str">
            <v>064</v>
          </cell>
          <cell r="D350" t="str">
            <v>Mühlhausen</v>
          </cell>
          <cell r="E350">
            <v>1</v>
          </cell>
        </row>
        <row r="351">
          <cell r="A351" t="str">
            <v>2009065</v>
          </cell>
          <cell r="B351">
            <v>2009</v>
          </cell>
          <cell r="C351" t="str">
            <v>065</v>
          </cell>
          <cell r="D351" t="str">
            <v>Dünzlau</v>
          </cell>
          <cell r="E351">
            <v>3</v>
          </cell>
        </row>
        <row r="352">
          <cell r="A352" t="str">
            <v>2009066</v>
          </cell>
          <cell r="B352">
            <v>2009</v>
          </cell>
          <cell r="C352" t="str">
            <v>066</v>
          </cell>
          <cell r="D352" t="str">
            <v>Gerolfing Nord</v>
          </cell>
          <cell r="E352">
            <v>22</v>
          </cell>
        </row>
        <row r="353">
          <cell r="A353" t="str">
            <v>2009071</v>
          </cell>
          <cell r="B353">
            <v>2009</v>
          </cell>
          <cell r="C353" t="str">
            <v>071</v>
          </cell>
          <cell r="D353" t="str">
            <v>Etting Ost</v>
          </cell>
          <cell r="E353">
            <v>23</v>
          </cell>
        </row>
        <row r="354">
          <cell r="A354" t="str">
            <v>2009072</v>
          </cell>
          <cell r="B354">
            <v>2009</v>
          </cell>
          <cell r="C354" t="str">
            <v>072</v>
          </cell>
          <cell r="D354" t="str">
            <v>Etting West</v>
          </cell>
          <cell r="E354">
            <v>21</v>
          </cell>
        </row>
        <row r="355">
          <cell r="A355" t="str">
            <v>2009081</v>
          </cell>
          <cell r="B355">
            <v>2009</v>
          </cell>
          <cell r="C355" t="str">
            <v>081</v>
          </cell>
          <cell r="D355" t="str">
            <v>Oberhaunstadt</v>
          </cell>
          <cell r="E355">
            <v>22</v>
          </cell>
        </row>
        <row r="356">
          <cell r="A356" t="str">
            <v>2009082</v>
          </cell>
          <cell r="B356">
            <v>2009</v>
          </cell>
          <cell r="C356" t="str">
            <v>082</v>
          </cell>
          <cell r="D356" t="str">
            <v>Unterhaunstadt</v>
          </cell>
          <cell r="E356">
            <v>45</v>
          </cell>
        </row>
        <row r="357">
          <cell r="A357" t="str">
            <v>2009083</v>
          </cell>
          <cell r="B357">
            <v>2009</v>
          </cell>
          <cell r="C357" t="str">
            <v>083</v>
          </cell>
          <cell r="D357" t="str">
            <v>Müllerbadsiedl.</v>
          </cell>
          <cell r="E357">
            <v>23</v>
          </cell>
        </row>
        <row r="358">
          <cell r="A358" t="str">
            <v>2009091</v>
          </cell>
          <cell r="B358">
            <v>2009</v>
          </cell>
          <cell r="C358" t="str">
            <v>091</v>
          </cell>
          <cell r="D358" t="str">
            <v>Feldkirchen</v>
          </cell>
          <cell r="E358">
            <v>35</v>
          </cell>
        </row>
        <row r="359">
          <cell r="A359" t="str">
            <v>2009092</v>
          </cell>
          <cell r="B359">
            <v>2009</v>
          </cell>
          <cell r="C359" t="str">
            <v>092</v>
          </cell>
          <cell r="D359" t="str">
            <v>Mailing(Fort Wrede)</v>
          </cell>
          <cell r="E359">
            <v>3</v>
          </cell>
        </row>
        <row r="360">
          <cell r="A360" t="str">
            <v>2009093</v>
          </cell>
          <cell r="B360">
            <v>2009</v>
          </cell>
          <cell r="C360" t="str">
            <v>093</v>
          </cell>
          <cell r="D360" t="str">
            <v>Mailing Nord</v>
          </cell>
          <cell r="E360">
            <v>14</v>
          </cell>
        </row>
        <row r="361">
          <cell r="A361" t="str">
            <v>2009094</v>
          </cell>
          <cell r="B361">
            <v>2009</v>
          </cell>
          <cell r="C361" t="str">
            <v>094</v>
          </cell>
          <cell r="D361" t="str">
            <v>Mailing Süd</v>
          </cell>
          <cell r="E361">
            <v>26</v>
          </cell>
        </row>
        <row r="362">
          <cell r="A362" t="str">
            <v>2009101</v>
          </cell>
          <cell r="B362">
            <v>2009</v>
          </cell>
          <cell r="C362" t="str">
            <v>101</v>
          </cell>
          <cell r="D362" t="str">
            <v>Zuchering Süd</v>
          </cell>
          <cell r="E362">
            <v>30</v>
          </cell>
        </row>
        <row r="363">
          <cell r="A363" t="str">
            <v>2009102</v>
          </cell>
          <cell r="B363">
            <v>2009</v>
          </cell>
          <cell r="C363" t="str">
            <v>102</v>
          </cell>
          <cell r="D363" t="str">
            <v>Winden</v>
          </cell>
          <cell r="E363"/>
        </row>
        <row r="364">
          <cell r="A364" t="str">
            <v>2009103</v>
          </cell>
          <cell r="B364">
            <v>2009</v>
          </cell>
          <cell r="C364" t="str">
            <v>103</v>
          </cell>
          <cell r="D364" t="str">
            <v>Hagau</v>
          </cell>
          <cell r="E364">
            <v>5</v>
          </cell>
        </row>
        <row r="365">
          <cell r="A365" t="str">
            <v>2009105</v>
          </cell>
          <cell r="B365">
            <v>2009</v>
          </cell>
          <cell r="C365" t="str">
            <v>105</v>
          </cell>
          <cell r="D365" t="str">
            <v>Oberbrunnenreuth</v>
          </cell>
          <cell r="E365">
            <v>3</v>
          </cell>
        </row>
        <row r="366">
          <cell r="A366" t="str">
            <v>2009106</v>
          </cell>
          <cell r="B366">
            <v>2009</v>
          </cell>
          <cell r="C366" t="str">
            <v>106</v>
          </cell>
          <cell r="D366" t="str">
            <v>Spitalhof</v>
          </cell>
          <cell r="E366">
            <v>16</v>
          </cell>
        </row>
        <row r="367">
          <cell r="A367" t="str">
            <v>2009107</v>
          </cell>
          <cell r="B367">
            <v>2009</v>
          </cell>
          <cell r="C367" t="str">
            <v>107</v>
          </cell>
          <cell r="D367" t="str">
            <v>Unterbrunnenreuth</v>
          </cell>
          <cell r="E367">
            <v>15</v>
          </cell>
        </row>
        <row r="368">
          <cell r="A368" t="str">
            <v>2009108</v>
          </cell>
          <cell r="B368">
            <v>2009</v>
          </cell>
          <cell r="C368" t="str">
            <v>108</v>
          </cell>
          <cell r="D368" t="str">
            <v>Zuchering Nord</v>
          </cell>
          <cell r="E368">
            <v>10</v>
          </cell>
        </row>
        <row r="369">
          <cell r="A369" t="str">
            <v>2009109</v>
          </cell>
          <cell r="B369">
            <v>2009</v>
          </cell>
          <cell r="C369" t="str">
            <v>109</v>
          </cell>
          <cell r="D369" t="str">
            <v>Seehof</v>
          </cell>
          <cell r="E369">
            <v>3</v>
          </cell>
        </row>
        <row r="370">
          <cell r="A370" t="str">
            <v>2009111</v>
          </cell>
          <cell r="B370">
            <v>2009</v>
          </cell>
          <cell r="C370" t="str">
            <v>111</v>
          </cell>
          <cell r="D370" t="str">
            <v>Hollerstauden</v>
          </cell>
          <cell r="E370">
            <v>78</v>
          </cell>
        </row>
        <row r="371">
          <cell r="A371" t="str">
            <v>2009112</v>
          </cell>
          <cell r="B371">
            <v>2009</v>
          </cell>
          <cell r="C371" t="str">
            <v>112</v>
          </cell>
          <cell r="D371" t="str">
            <v>Friedrichshofen</v>
          </cell>
          <cell r="E371">
            <v>87</v>
          </cell>
        </row>
        <row r="372">
          <cell r="A372" t="str">
            <v>2009113</v>
          </cell>
          <cell r="B372">
            <v>2009</v>
          </cell>
          <cell r="C372" t="str">
            <v>113</v>
          </cell>
          <cell r="D372" t="str">
            <v>Gaimersheimer Heide</v>
          </cell>
          <cell r="E372"/>
        </row>
        <row r="373">
          <cell r="A373" t="str">
            <v>2009121</v>
          </cell>
          <cell r="B373">
            <v>2009</v>
          </cell>
          <cell r="C373" t="str">
            <v>121</v>
          </cell>
          <cell r="D373" t="str">
            <v>Antonviertel</v>
          </cell>
          <cell r="E373">
            <v>131</v>
          </cell>
        </row>
        <row r="374">
          <cell r="A374" t="str">
            <v>2009122</v>
          </cell>
          <cell r="B374">
            <v>2009</v>
          </cell>
          <cell r="C374" t="str">
            <v>122</v>
          </cell>
          <cell r="D374" t="str">
            <v>Bahnhofsviertel</v>
          </cell>
          <cell r="E374">
            <v>102</v>
          </cell>
        </row>
        <row r="375">
          <cell r="A375" t="str">
            <v>2009123</v>
          </cell>
          <cell r="B375">
            <v>2009</v>
          </cell>
          <cell r="C375" t="str">
            <v>123</v>
          </cell>
          <cell r="D375" t="str">
            <v>Unsernherrn</v>
          </cell>
          <cell r="E375">
            <v>27</v>
          </cell>
        </row>
        <row r="376">
          <cell r="A376" t="str">
            <v>2009o. Z.</v>
          </cell>
          <cell r="B376">
            <v>2009</v>
          </cell>
          <cell r="C376" t="str">
            <v>o. Z.</v>
          </cell>
          <cell r="D376" t="str">
            <v>ohne Zuordnung</v>
          </cell>
          <cell r="E376">
            <v>74</v>
          </cell>
        </row>
        <row r="377">
          <cell r="A377" t="str">
            <v>200901</v>
          </cell>
          <cell r="B377">
            <v>2009</v>
          </cell>
          <cell r="C377" t="str">
            <v>01</v>
          </cell>
          <cell r="D377" t="str">
            <v>Mitte</v>
          </cell>
          <cell r="E377">
            <v>295</v>
          </cell>
        </row>
        <row r="378">
          <cell r="A378" t="str">
            <v>200902</v>
          </cell>
          <cell r="B378">
            <v>2009</v>
          </cell>
          <cell r="C378" t="str">
            <v>02</v>
          </cell>
          <cell r="D378" t="str">
            <v>Nordwest</v>
          </cell>
          <cell r="E378">
            <v>770</v>
          </cell>
        </row>
        <row r="379">
          <cell r="A379" t="str">
            <v>200903</v>
          </cell>
          <cell r="B379">
            <v>2009</v>
          </cell>
          <cell r="C379" t="str">
            <v>03</v>
          </cell>
          <cell r="D379" t="str">
            <v>Nordost</v>
          </cell>
          <cell r="E379">
            <v>714</v>
          </cell>
        </row>
        <row r="380">
          <cell r="A380" t="str">
            <v>200904</v>
          </cell>
          <cell r="B380">
            <v>2009</v>
          </cell>
          <cell r="C380" t="str">
            <v>04</v>
          </cell>
          <cell r="D380" t="str">
            <v>Südost</v>
          </cell>
          <cell r="E380">
            <v>392</v>
          </cell>
        </row>
        <row r="381">
          <cell r="A381" t="str">
            <v>200905</v>
          </cell>
          <cell r="B381">
            <v>2009</v>
          </cell>
          <cell r="C381" t="str">
            <v>05</v>
          </cell>
          <cell r="D381" t="str">
            <v>Südwest</v>
          </cell>
          <cell r="E381">
            <v>123</v>
          </cell>
        </row>
        <row r="382">
          <cell r="A382" t="str">
            <v>200906</v>
          </cell>
          <cell r="B382">
            <v>2009</v>
          </cell>
          <cell r="C382" t="str">
            <v>06</v>
          </cell>
          <cell r="D382" t="str">
            <v>West</v>
          </cell>
          <cell r="E382">
            <v>49</v>
          </cell>
        </row>
        <row r="383">
          <cell r="A383" t="str">
            <v>200907</v>
          </cell>
          <cell r="B383">
            <v>2009</v>
          </cell>
          <cell r="C383" t="str">
            <v>07</v>
          </cell>
          <cell r="D383" t="str">
            <v>Etting</v>
          </cell>
          <cell r="E383">
            <v>44</v>
          </cell>
        </row>
        <row r="384">
          <cell r="A384" t="str">
            <v>200908</v>
          </cell>
          <cell r="B384">
            <v>2009</v>
          </cell>
          <cell r="C384" t="str">
            <v>08</v>
          </cell>
          <cell r="D384" t="str">
            <v>Oberhaunstadt</v>
          </cell>
          <cell r="E384">
            <v>90</v>
          </cell>
        </row>
        <row r="385">
          <cell r="A385" t="str">
            <v>200909</v>
          </cell>
          <cell r="B385">
            <v>2009</v>
          </cell>
          <cell r="C385" t="str">
            <v>09</v>
          </cell>
          <cell r="D385" t="str">
            <v>Mailing</v>
          </cell>
          <cell r="E385">
            <v>78</v>
          </cell>
        </row>
        <row r="386">
          <cell r="A386" t="str">
            <v>200910</v>
          </cell>
          <cell r="B386">
            <v>2009</v>
          </cell>
          <cell r="C386" t="str">
            <v>10</v>
          </cell>
          <cell r="D386" t="str">
            <v>Süd</v>
          </cell>
          <cell r="E386">
            <v>82</v>
          </cell>
        </row>
        <row r="387">
          <cell r="A387" t="str">
            <v>200911</v>
          </cell>
          <cell r="B387">
            <v>2009</v>
          </cell>
          <cell r="C387" t="str">
            <v>11</v>
          </cell>
          <cell r="D387" t="str">
            <v>Friedrichshofen-Hollerst.</v>
          </cell>
          <cell r="E387">
            <v>165</v>
          </cell>
        </row>
        <row r="388">
          <cell r="A388" t="str">
            <v>200912</v>
          </cell>
          <cell r="B388">
            <v>2009</v>
          </cell>
          <cell r="C388" t="str">
            <v>12</v>
          </cell>
          <cell r="D388" t="str">
            <v>Münchener Straße</v>
          </cell>
          <cell r="E388">
            <v>260</v>
          </cell>
        </row>
        <row r="389">
          <cell r="A389" t="str">
            <v>2009ohne Zuordnung</v>
          </cell>
          <cell r="B389">
            <v>2009</v>
          </cell>
          <cell r="C389" t="str">
            <v>ohne Zuordnung</v>
          </cell>
          <cell r="D389" t="str">
            <v>ohne Zuordnung</v>
          </cell>
          <cell r="E389">
            <v>74</v>
          </cell>
        </row>
        <row r="390">
          <cell r="A390" t="str">
            <v>2009#Gesamt</v>
          </cell>
          <cell r="B390">
            <v>2009</v>
          </cell>
          <cell r="C390" t="str">
            <v>#Gesamt</v>
          </cell>
          <cell r="D390" t="str">
            <v>Stadt Ingolstadt</v>
          </cell>
          <cell r="E390">
            <v>3136</v>
          </cell>
        </row>
        <row r="391">
          <cell r="A391" t="str">
            <v>2010010</v>
          </cell>
          <cell r="B391">
            <v>2010</v>
          </cell>
          <cell r="C391" t="str">
            <v>010</v>
          </cell>
          <cell r="D391" t="str">
            <v>Brückenkopf</v>
          </cell>
          <cell r="E391">
            <v>23</v>
          </cell>
        </row>
        <row r="392">
          <cell r="A392" t="str">
            <v>2010011</v>
          </cell>
          <cell r="B392">
            <v>2010</v>
          </cell>
          <cell r="C392" t="str">
            <v>011</v>
          </cell>
          <cell r="D392" t="str">
            <v>Altstadt NW</v>
          </cell>
          <cell r="E392">
            <v>34</v>
          </cell>
        </row>
        <row r="393">
          <cell r="A393" t="str">
            <v>2010012</v>
          </cell>
          <cell r="B393">
            <v>2010</v>
          </cell>
          <cell r="C393" t="str">
            <v>012</v>
          </cell>
          <cell r="D393" t="str">
            <v>Altstadt NO</v>
          </cell>
          <cell r="E393">
            <v>32</v>
          </cell>
        </row>
        <row r="394">
          <cell r="A394" t="str">
            <v>2010013</v>
          </cell>
          <cell r="B394">
            <v>2010</v>
          </cell>
          <cell r="C394" t="str">
            <v>013</v>
          </cell>
          <cell r="D394" t="str">
            <v>Altstadt SO</v>
          </cell>
          <cell r="E394">
            <v>3</v>
          </cell>
        </row>
        <row r="395">
          <cell r="A395" t="str">
            <v>2010014</v>
          </cell>
          <cell r="B395">
            <v>2010</v>
          </cell>
          <cell r="C395" t="str">
            <v>014</v>
          </cell>
          <cell r="D395" t="str">
            <v>Altstadt SW</v>
          </cell>
          <cell r="E395">
            <v>56</v>
          </cell>
        </row>
        <row r="396">
          <cell r="A396" t="str">
            <v>2010015</v>
          </cell>
          <cell r="B396">
            <v>2010</v>
          </cell>
          <cell r="C396" t="str">
            <v>015</v>
          </cell>
          <cell r="D396" t="str">
            <v>Probierlweg</v>
          </cell>
          <cell r="E396">
            <v>4</v>
          </cell>
        </row>
        <row r="397">
          <cell r="A397" t="str">
            <v>2010016</v>
          </cell>
          <cell r="B397">
            <v>2010</v>
          </cell>
          <cell r="C397" t="str">
            <v>016</v>
          </cell>
          <cell r="D397" t="str">
            <v>Gerolf. Straße</v>
          </cell>
          <cell r="E397">
            <v>36</v>
          </cell>
        </row>
        <row r="398">
          <cell r="A398" t="str">
            <v>2010017</v>
          </cell>
          <cell r="B398">
            <v>2010</v>
          </cell>
          <cell r="C398" t="str">
            <v>017</v>
          </cell>
          <cell r="D398" t="str">
            <v>Im Freihöfl</v>
          </cell>
          <cell r="E398">
            <v>75</v>
          </cell>
        </row>
        <row r="399">
          <cell r="A399" t="str">
            <v>2010021</v>
          </cell>
          <cell r="B399">
            <v>2010</v>
          </cell>
          <cell r="C399" t="str">
            <v>021</v>
          </cell>
          <cell r="D399" t="str">
            <v>Gabelsbergerstr.</v>
          </cell>
          <cell r="E399">
            <v>29</v>
          </cell>
        </row>
        <row r="400">
          <cell r="A400" t="str">
            <v>2010022</v>
          </cell>
          <cell r="B400">
            <v>2010</v>
          </cell>
          <cell r="C400" t="str">
            <v>022</v>
          </cell>
          <cell r="D400" t="str">
            <v>Nordbahnhof</v>
          </cell>
          <cell r="E400">
            <v>44</v>
          </cell>
        </row>
        <row r="401">
          <cell r="A401" t="str">
            <v>2010023</v>
          </cell>
          <cell r="B401">
            <v>2010</v>
          </cell>
          <cell r="C401" t="str">
            <v>023</v>
          </cell>
          <cell r="D401" t="str">
            <v>Herschelstraße</v>
          </cell>
          <cell r="E401">
            <v>140</v>
          </cell>
        </row>
        <row r="402">
          <cell r="A402" t="str">
            <v>2010024</v>
          </cell>
          <cell r="B402">
            <v>2010</v>
          </cell>
          <cell r="C402" t="str">
            <v>024</v>
          </cell>
          <cell r="D402" t="str">
            <v>Piusviertel</v>
          </cell>
          <cell r="E402">
            <v>259</v>
          </cell>
        </row>
        <row r="403">
          <cell r="A403" t="str">
            <v>2010025</v>
          </cell>
          <cell r="B403">
            <v>2010</v>
          </cell>
          <cell r="C403" t="str">
            <v>025</v>
          </cell>
          <cell r="D403" t="str">
            <v>AUDI-Bez.</v>
          </cell>
          <cell r="E403">
            <v>126</v>
          </cell>
        </row>
        <row r="404">
          <cell r="A404" t="str">
            <v>2010026</v>
          </cell>
          <cell r="B404">
            <v>2010</v>
          </cell>
          <cell r="C404" t="str">
            <v>026</v>
          </cell>
          <cell r="D404" t="str">
            <v>Richard-Strauß-Straße</v>
          </cell>
          <cell r="E404">
            <v>94</v>
          </cell>
        </row>
        <row r="405">
          <cell r="A405" t="str">
            <v>2010031</v>
          </cell>
          <cell r="B405">
            <v>2010</v>
          </cell>
          <cell r="C405" t="str">
            <v>031</v>
          </cell>
          <cell r="D405" t="str">
            <v>Schlachthofviert.</v>
          </cell>
          <cell r="E405">
            <v>94</v>
          </cell>
        </row>
        <row r="406">
          <cell r="A406" t="str">
            <v>2010032</v>
          </cell>
          <cell r="B406">
            <v>2010</v>
          </cell>
          <cell r="C406" t="str">
            <v>032</v>
          </cell>
          <cell r="D406" t="str">
            <v>Josephsviertel</v>
          </cell>
          <cell r="E406">
            <v>181</v>
          </cell>
        </row>
        <row r="407">
          <cell r="A407" t="str">
            <v>2010033</v>
          </cell>
          <cell r="B407">
            <v>2010</v>
          </cell>
          <cell r="C407" t="str">
            <v>033</v>
          </cell>
          <cell r="D407" t="str">
            <v>Gewerbegeb. Nord</v>
          </cell>
          <cell r="E407">
            <v>2</v>
          </cell>
        </row>
        <row r="408">
          <cell r="A408" t="str">
            <v>2010034</v>
          </cell>
          <cell r="B408">
            <v>2010</v>
          </cell>
          <cell r="C408" t="str">
            <v>034</v>
          </cell>
          <cell r="D408" t="str">
            <v>Am Wasserwerk</v>
          </cell>
          <cell r="E408">
            <v>104</v>
          </cell>
        </row>
        <row r="409">
          <cell r="A409" t="str">
            <v>2010035</v>
          </cell>
          <cell r="B409">
            <v>2010</v>
          </cell>
          <cell r="C409" t="str">
            <v>035</v>
          </cell>
          <cell r="D409" t="str">
            <v>Schubert&amp;Salzer</v>
          </cell>
          <cell r="E409">
            <v>120</v>
          </cell>
        </row>
        <row r="410">
          <cell r="A410" t="str">
            <v>2010036</v>
          </cell>
          <cell r="B410">
            <v>2010</v>
          </cell>
          <cell r="C410" t="str">
            <v>036</v>
          </cell>
          <cell r="D410" t="str">
            <v>Konradviertel</v>
          </cell>
          <cell r="E410">
            <v>139</v>
          </cell>
        </row>
        <row r="411">
          <cell r="A411" t="str">
            <v>2010041</v>
          </cell>
          <cell r="B411">
            <v>2010</v>
          </cell>
          <cell r="C411" t="str">
            <v>041</v>
          </cell>
          <cell r="D411" t="str">
            <v>Ringsee</v>
          </cell>
          <cell r="E411">
            <v>37</v>
          </cell>
        </row>
        <row r="412">
          <cell r="A412" t="str">
            <v>2010042</v>
          </cell>
          <cell r="B412">
            <v>2010</v>
          </cell>
          <cell r="C412" t="str">
            <v>042</v>
          </cell>
          <cell r="D412" t="str">
            <v>Kothau</v>
          </cell>
          <cell r="E412">
            <v>40</v>
          </cell>
        </row>
        <row r="413">
          <cell r="A413" t="str">
            <v>2010043</v>
          </cell>
          <cell r="B413">
            <v>2010</v>
          </cell>
          <cell r="C413" t="str">
            <v>043</v>
          </cell>
          <cell r="D413" t="str">
            <v>Augustinviertel</v>
          </cell>
          <cell r="E413">
            <v>179</v>
          </cell>
        </row>
        <row r="414">
          <cell r="A414" t="str">
            <v>2010044</v>
          </cell>
          <cell r="B414">
            <v>2010</v>
          </cell>
          <cell r="C414" t="str">
            <v>044</v>
          </cell>
          <cell r="D414" t="str">
            <v>Monikaviertel</v>
          </cell>
          <cell r="E414">
            <v>75</v>
          </cell>
        </row>
        <row r="415">
          <cell r="A415" t="str">
            <v>2010045</v>
          </cell>
          <cell r="B415">
            <v>2010</v>
          </cell>
          <cell r="C415" t="str">
            <v>045</v>
          </cell>
          <cell r="D415" t="str">
            <v>Gewerbegeb. SO</v>
          </cell>
          <cell r="E415">
            <v>20</v>
          </cell>
        </row>
        <row r="416">
          <cell r="A416" t="str">
            <v>2010046</v>
          </cell>
          <cell r="B416">
            <v>2010</v>
          </cell>
          <cell r="C416" t="str">
            <v>046</v>
          </cell>
          <cell r="D416" t="str">
            <v>Niederfeld</v>
          </cell>
          <cell r="E416">
            <v>7</v>
          </cell>
        </row>
        <row r="417">
          <cell r="A417" t="str">
            <v>2010047</v>
          </cell>
          <cell r="B417">
            <v>2010</v>
          </cell>
          <cell r="C417" t="str">
            <v>047</v>
          </cell>
          <cell r="D417" t="str">
            <v>Rothenturm</v>
          </cell>
          <cell r="E417">
            <v>4</v>
          </cell>
        </row>
        <row r="418">
          <cell r="A418" t="str">
            <v>2010048</v>
          </cell>
          <cell r="B418">
            <v>2010</v>
          </cell>
          <cell r="C418" t="str">
            <v>048</v>
          </cell>
          <cell r="D418" t="str">
            <v>Am Auwaldsee</v>
          </cell>
          <cell r="E418">
            <v>1</v>
          </cell>
        </row>
        <row r="419">
          <cell r="A419" t="str">
            <v>2010051</v>
          </cell>
          <cell r="B419">
            <v>2010</v>
          </cell>
          <cell r="C419" t="str">
            <v>051</v>
          </cell>
          <cell r="D419" t="str">
            <v>Am Südfriedhof</v>
          </cell>
          <cell r="E419">
            <v>14</v>
          </cell>
        </row>
        <row r="420">
          <cell r="A420" t="str">
            <v>2010052</v>
          </cell>
          <cell r="B420">
            <v>2010</v>
          </cell>
          <cell r="C420" t="str">
            <v>052</v>
          </cell>
          <cell r="D420" t="str">
            <v>Haunwöhr</v>
          </cell>
          <cell r="E420">
            <v>47</v>
          </cell>
        </row>
        <row r="421">
          <cell r="A421" t="str">
            <v>2010053</v>
          </cell>
          <cell r="B421">
            <v>2010</v>
          </cell>
          <cell r="C421" t="str">
            <v>053</v>
          </cell>
          <cell r="D421" t="str">
            <v>Hundszell</v>
          </cell>
          <cell r="E421">
            <v>21</v>
          </cell>
        </row>
        <row r="422">
          <cell r="A422" t="str">
            <v>2010054</v>
          </cell>
          <cell r="B422">
            <v>2010</v>
          </cell>
          <cell r="C422" t="str">
            <v>054</v>
          </cell>
          <cell r="D422" t="str">
            <v>Knoglersfreude</v>
          </cell>
          <cell r="E422">
            <v>8</v>
          </cell>
        </row>
        <row r="423">
          <cell r="A423" t="str">
            <v>2010055</v>
          </cell>
          <cell r="B423">
            <v>2010</v>
          </cell>
          <cell r="C423" t="str">
            <v>055</v>
          </cell>
          <cell r="D423" t="str">
            <v>Herz-Jesu-Viertel</v>
          </cell>
          <cell r="E423">
            <v>33</v>
          </cell>
        </row>
        <row r="424">
          <cell r="A424" t="str">
            <v>2010061</v>
          </cell>
          <cell r="B424">
            <v>2010</v>
          </cell>
          <cell r="C424" t="str">
            <v>061</v>
          </cell>
          <cell r="D424" t="str">
            <v>Gerolfing Süd</v>
          </cell>
          <cell r="E424">
            <v>8</v>
          </cell>
        </row>
        <row r="425">
          <cell r="A425" t="str">
            <v>2010062</v>
          </cell>
          <cell r="B425">
            <v>2010</v>
          </cell>
          <cell r="C425" t="str">
            <v>062</v>
          </cell>
          <cell r="D425" t="str">
            <v>Irgertsheim</v>
          </cell>
          <cell r="E425">
            <v>5</v>
          </cell>
        </row>
        <row r="426">
          <cell r="A426" t="str">
            <v>2010063</v>
          </cell>
          <cell r="B426">
            <v>2010</v>
          </cell>
          <cell r="C426" t="str">
            <v>063</v>
          </cell>
          <cell r="D426" t="str">
            <v>Pettenhofen</v>
          </cell>
          <cell r="E426">
            <v>5</v>
          </cell>
        </row>
        <row r="427">
          <cell r="A427" t="str">
            <v>2010064</v>
          </cell>
          <cell r="B427">
            <v>2010</v>
          </cell>
          <cell r="C427" t="str">
            <v>064</v>
          </cell>
          <cell r="D427" t="str">
            <v>Mühlhausen</v>
          </cell>
          <cell r="E427">
            <v>1</v>
          </cell>
        </row>
        <row r="428">
          <cell r="A428" t="str">
            <v>2010065</v>
          </cell>
          <cell r="B428">
            <v>2010</v>
          </cell>
          <cell r="C428" t="str">
            <v>065</v>
          </cell>
          <cell r="D428" t="str">
            <v>Dünzlau</v>
          </cell>
          <cell r="E428">
            <v>3</v>
          </cell>
        </row>
        <row r="429">
          <cell r="A429" t="str">
            <v>2010066</v>
          </cell>
          <cell r="B429">
            <v>2010</v>
          </cell>
          <cell r="C429" t="str">
            <v>066</v>
          </cell>
          <cell r="D429" t="str">
            <v>Gerolfing Nord</v>
          </cell>
          <cell r="E429">
            <v>12</v>
          </cell>
        </row>
        <row r="430">
          <cell r="A430" t="str">
            <v>2010071</v>
          </cell>
          <cell r="B430">
            <v>2010</v>
          </cell>
          <cell r="C430" t="str">
            <v>071</v>
          </cell>
          <cell r="D430" t="str">
            <v>Etting Ost</v>
          </cell>
          <cell r="E430">
            <v>20</v>
          </cell>
        </row>
        <row r="431">
          <cell r="A431" t="str">
            <v>2010072</v>
          </cell>
          <cell r="B431">
            <v>2010</v>
          </cell>
          <cell r="C431" t="str">
            <v>072</v>
          </cell>
          <cell r="D431" t="str">
            <v>Etting West</v>
          </cell>
          <cell r="E431">
            <v>17</v>
          </cell>
        </row>
        <row r="432">
          <cell r="A432" t="str">
            <v>2010081</v>
          </cell>
          <cell r="B432">
            <v>2010</v>
          </cell>
          <cell r="C432" t="str">
            <v>081</v>
          </cell>
          <cell r="D432" t="str">
            <v>Oberhaunstadt</v>
          </cell>
          <cell r="E432">
            <v>27</v>
          </cell>
        </row>
        <row r="433">
          <cell r="A433" t="str">
            <v>2010082</v>
          </cell>
          <cell r="B433">
            <v>2010</v>
          </cell>
          <cell r="C433" t="str">
            <v>082</v>
          </cell>
          <cell r="D433" t="str">
            <v>Unterhaunstadt</v>
          </cell>
          <cell r="E433">
            <v>38</v>
          </cell>
        </row>
        <row r="434">
          <cell r="A434" t="str">
            <v>2010083</v>
          </cell>
          <cell r="B434">
            <v>2010</v>
          </cell>
          <cell r="C434" t="str">
            <v>083</v>
          </cell>
          <cell r="D434" t="str">
            <v>Müllerbadsiedl.</v>
          </cell>
          <cell r="E434">
            <v>18</v>
          </cell>
        </row>
        <row r="435">
          <cell r="A435" t="str">
            <v>2010091</v>
          </cell>
          <cell r="B435">
            <v>2010</v>
          </cell>
          <cell r="C435" t="str">
            <v>091</v>
          </cell>
          <cell r="D435" t="str">
            <v>Feldkirchen</v>
          </cell>
          <cell r="E435">
            <v>31</v>
          </cell>
        </row>
        <row r="436">
          <cell r="A436" t="str">
            <v>2010092</v>
          </cell>
          <cell r="B436">
            <v>2010</v>
          </cell>
          <cell r="C436" t="str">
            <v>092</v>
          </cell>
          <cell r="D436" t="str">
            <v>Mailing(Fort Wrede)</v>
          </cell>
          <cell r="E436">
            <v>2</v>
          </cell>
        </row>
        <row r="437">
          <cell r="A437" t="str">
            <v>2010093</v>
          </cell>
          <cell r="B437">
            <v>2010</v>
          </cell>
          <cell r="C437" t="str">
            <v>093</v>
          </cell>
          <cell r="D437" t="str">
            <v>Mailing Nord</v>
          </cell>
          <cell r="E437">
            <v>16</v>
          </cell>
        </row>
        <row r="438">
          <cell r="A438" t="str">
            <v>2010094</v>
          </cell>
          <cell r="B438">
            <v>2010</v>
          </cell>
          <cell r="C438" t="str">
            <v>094</v>
          </cell>
          <cell r="D438" t="str">
            <v>Mailing Süd</v>
          </cell>
          <cell r="E438">
            <v>33</v>
          </cell>
        </row>
        <row r="439">
          <cell r="A439" t="str">
            <v>2010101</v>
          </cell>
          <cell r="B439">
            <v>2010</v>
          </cell>
          <cell r="C439" t="str">
            <v>101</v>
          </cell>
          <cell r="D439" t="str">
            <v>Zuchering Süd</v>
          </cell>
          <cell r="E439">
            <v>31</v>
          </cell>
        </row>
        <row r="440">
          <cell r="A440" t="str">
            <v>2010102</v>
          </cell>
          <cell r="B440">
            <v>2010</v>
          </cell>
          <cell r="C440" t="str">
            <v>102</v>
          </cell>
          <cell r="D440" t="str">
            <v>Winden</v>
          </cell>
          <cell r="E440"/>
        </row>
        <row r="441">
          <cell r="A441" t="str">
            <v>2010103</v>
          </cell>
          <cell r="B441">
            <v>2010</v>
          </cell>
          <cell r="C441" t="str">
            <v>103</v>
          </cell>
          <cell r="D441" t="str">
            <v>Hagau</v>
          </cell>
          <cell r="E441">
            <v>6</v>
          </cell>
        </row>
        <row r="442">
          <cell r="A442" t="str">
            <v>2010105</v>
          </cell>
          <cell r="B442">
            <v>2010</v>
          </cell>
          <cell r="C442" t="str">
            <v>105</v>
          </cell>
          <cell r="D442" t="str">
            <v>Oberbrunnenreuth</v>
          </cell>
          <cell r="E442">
            <v>3</v>
          </cell>
        </row>
        <row r="443">
          <cell r="A443" t="str">
            <v>2010106</v>
          </cell>
          <cell r="B443">
            <v>2010</v>
          </cell>
          <cell r="C443" t="str">
            <v>106</v>
          </cell>
          <cell r="D443" t="str">
            <v>Spitalhof</v>
          </cell>
          <cell r="E443">
            <v>22</v>
          </cell>
        </row>
        <row r="444">
          <cell r="A444" t="str">
            <v>2010107</v>
          </cell>
          <cell r="B444">
            <v>2010</v>
          </cell>
          <cell r="C444" t="str">
            <v>107</v>
          </cell>
          <cell r="D444" t="str">
            <v>Unterbrunnenreuth</v>
          </cell>
          <cell r="E444">
            <v>30</v>
          </cell>
        </row>
        <row r="445">
          <cell r="A445" t="str">
            <v>2010108</v>
          </cell>
          <cell r="B445">
            <v>2010</v>
          </cell>
          <cell r="C445" t="str">
            <v>108</v>
          </cell>
          <cell r="D445" t="str">
            <v>Zuchering Nord</v>
          </cell>
          <cell r="E445">
            <v>10</v>
          </cell>
        </row>
        <row r="446">
          <cell r="A446" t="str">
            <v>2010109</v>
          </cell>
          <cell r="B446">
            <v>2010</v>
          </cell>
          <cell r="C446" t="str">
            <v>109</v>
          </cell>
          <cell r="D446" t="str">
            <v>Seehof</v>
          </cell>
          <cell r="E446">
            <v>3</v>
          </cell>
        </row>
        <row r="447">
          <cell r="A447" t="str">
            <v>2010111</v>
          </cell>
          <cell r="B447">
            <v>2010</v>
          </cell>
          <cell r="C447" t="str">
            <v>111</v>
          </cell>
          <cell r="D447" t="str">
            <v>Hollerstauden</v>
          </cell>
          <cell r="E447">
            <v>53</v>
          </cell>
        </row>
        <row r="448">
          <cell r="A448" t="str">
            <v>2010112</v>
          </cell>
          <cell r="B448">
            <v>2010</v>
          </cell>
          <cell r="C448" t="str">
            <v>112</v>
          </cell>
          <cell r="D448" t="str">
            <v>Friedrichshofen</v>
          </cell>
          <cell r="E448">
            <v>63</v>
          </cell>
        </row>
        <row r="449">
          <cell r="A449" t="str">
            <v>2010113</v>
          </cell>
          <cell r="B449">
            <v>2010</v>
          </cell>
          <cell r="C449" t="str">
            <v>113</v>
          </cell>
          <cell r="D449" t="str">
            <v>Gaimersheimer Heide</v>
          </cell>
          <cell r="E449"/>
        </row>
        <row r="450">
          <cell r="A450" t="str">
            <v>2010121</v>
          </cell>
          <cell r="B450">
            <v>2010</v>
          </cell>
          <cell r="C450" t="str">
            <v>121</v>
          </cell>
          <cell r="D450" t="str">
            <v>Antonviertel</v>
          </cell>
          <cell r="E450">
            <v>118</v>
          </cell>
        </row>
        <row r="451">
          <cell r="A451" t="str">
            <v>2010122</v>
          </cell>
          <cell r="B451">
            <v>2010</v>
          </cell>
          <cell r="C451" t="str">
            <v>122</v>
          </cell>
          <cell r="D451" t="str">
            <v>Bahnhofsviertel</v>
          </cell>
          <cell r="E451">
            <v>81</v>
          </cell>
        </row>
        <row r="452">
          <cell r="A452" t="str">
            <v>2010123</v>
          </cell>
          <cell r="B452">
            <v>2010</v>
          </cell>
          <cell r="C452" t="str">
            <v>123</v>
          </cell>
          <cell r="D452" t="str">
            <v>Unsernherrn</v>
          </cell>
          <cell r="E452">
            <v>26</v>
          </cell>
        </row>
        <row r="453">
          <cell r="A453" t="str">
            <v>2010o. Z.</v>
          </cell>
          <cell r="B453">
            <v>2010</v>
          </cell>
          <cell r="C453" t="str">
            <v>o. Z.</v>
          </cell>
          <cell r="D453" t="str">
            <v>ohne Zuordnung</v>
          </cell>
          <cell r="E453">
            <v>92</v>
          </cell>
        </row>
        <row r="454">
          <cell r="A454" t="str">
            <v>201001</v>
          </cell>
          <cell r="B454">
            <v>2010</v>
          </cell>
          <cell r="C454" t="str">
            <v>01</v>
          </cell>
          <cell r="D454" t="str">
            <v>Mitte</v>
          </cell>
          <cell r="E454">
            <v>263</v>
          </cell>
        </row>
        <row r="455">
          <cell r="A455" t="str">
            <v>201002</v>
          </cell>
          <cell r="B455">
            <v>2010</v>
          </cell>
          <cell r="C455" t="str">
            <v>02</v>
          </cell>
          <cell r="D455" t="str">
            <v>Nordwest</v>
          </cell>
          <cell r="E455">
            <v>692</v>
          </cell>
        </row>
        <row r="456">
          <cell r="A456" t="str">
            <v>201003</v>
          </cell>
          <cell r="B456">
            <v>2010</v>
          </cell>
          <cell r="C456" t="str">
            <v>03</v>
          </cell>
          <cell r="D456" t="str">
            <v>Nordost</v>
          </cell>
          <cell r="E456">
            <v>640</v>
          </cell>
        </row>
        <row r="457">
          <cell r="A457" t="str">
            <v>201004</v>
          </cell>
          <cell r="B457">
            <v>2010</v>
          </cell>
          <cell r="C457" t="str">
            <v>04</v>
          </cell>
          <cell r="D457" t="str">
            <v>Südost</v>
          </cell>
          <cell r="E457">
            <v>363</v>
          </cell>
        </row>
        <row r="458">
          <cell r="A458" t="str">
            <v>201005</v>
          </cell>
          <cell r="B458">
            <v>2010</v>
          </cell>
          <cell r="C458" t="str">
            <v>05</v>
          </cell>
          <cell r="D458" t="str">
            <v>Südwest</v>
          </cell>
          <cell r="E458">
            <v>123</v>
          </cell>
        </row>
        <row r="459">
          <cell r="A459" t="str">
            <v>201006</v>
          </cell>
          <cell r="B459">
            <v>2010</v>
          </cell>
          <cell r="C459" t="str">
            <v>06</v>
          </cell>
          <cell r="D459" t="str">
            <v>West</v>
          </cell>
          <cell r="E459">
            <v>34</v>
          </cell>
        </row>
        <row r="460">
          <cell r="A460" t="str">
            <v>201007</v>
          </cell>
          <cell r="B460">
            <v>2010</v>
          </cell>
          <cell r="C460" t="str">
            <v>07</v>
          </cell>
          <cell r="D460" t="str">
            <v>Etting</v>
          </cell>
          <cell r="E460">
            <v>37</v>
          </cell>
        </row>
        <row r="461">
          <cell r="A461" t="str">
            <v>201008</v>
          </cell>
          <cell r="B461">
            <v>2010</v>
          </cell>
          <cell r="C461" t="str">
            <v>08</v>
          </cell>
          <cell r="D461" t="str">
            <v>Oberhaunstadt</v>
          </cell>
          <cell r="E461">
            <v>83</v>
          </cell>
        </row>
        <row r="462">
          <cell r="A462" t="str">
            <v>201009</v>
          </cell>
          <cell r="B462">
            <v>2010</v>
          </cell>
          <cell r="C462" t="str">
            <v>09</v>
          </cell>
          <cell r="D462" t="str">
            <v>Mailing</v>
          </cell>
          <cell r="E462">
            <v>82</v>
          </cell>
        </row>
        <row r="463">
          <cell r="A463" t="str">
            <v>201010</v>
          </cell>
          <cell r="B463">
            <v>2010</v>
          </cell>
          <cell r="C463" t="str">
            <v>10</v>
          </cell>
          <cell r="D463" t="str">
            <v>Süd</v>
          </cell>
          <cell r="E463">
            <v>105</v>
          </cell>
        </row>
        <row r="464">
          <cell r="A464" t="str">
            <v>201011</v>
          </cell>
          <cell r="B464">
            <v>2010</v>
          </cell>
          <cell r="C464" t="str">
            <v>11</v>
          </cell>
          <cell r="D464" t="str">
            <v>Friedrichshofen-Hollerst.</v>
          </cell>
          <cell r="E464">
            <v>116</v>
          </cell>
        </row>
        <row r="465">
          <cell r="A465" t="str">
            <v>201012</v>
          </cell>
          <cell r="B465">
            <v>2010</v>
          </cell>
          <cell r="C465" t="str">
            <v>12</v>
          </cell>
          <cell r="D465" t="str">
            <v>Münchener Straße</v>
          </cell>
          <cell r="E465">
            <v>225</v>
          </cell>
        </row>
        <row r="466">
          <cell r="A466" t="str">
            <v>2010ohne Zuordnung</v>
          </cell>
          <cell r="B466">
            <v>2010</v>
          </cell>
          <cell r="C466" t="str">
            <v>ohne Zuordnung</v>
          </cell>
          <cell r="D466" t="str">
            <v>ohne Zuordnung</v>
          </cell>
          <cell r="E466">
            <v>92</v>
          </cell>
        </row>
        <row r="467">
          <cell r="A467" t="str">
            <v>2010#Gesamt</v>
          </cell>
          <cell r="B467">
            <v>2010</v>
          </cell>
          <cell r="C467" t="str">
            <v>#Gesamt</v>
          </cell>
          <cell r="D467" t="str">
            <v>Stadt Ingolstadt</v>
          </cell>
          <cell r="E467">
            <v>2855</v>
          </cell>
        </row>
        <row r="468">
          <cell r="A468" t="str">
            <v>2011010</v>
          </cell>
          <cell r="B468">
            <v>2011</v>
          </cell>
          <cell r="C468" t="str">
            <v>010</v>
          </cell>
          <cell r="D468" t="str">
            <v>Brückenkopf</v>
          </cell>
          <cell r="E468">
            <v>18</v>
          </cell>
        </row>
        <row r="469">
          <cell r="A469" t="str">
            <v>2011011</v>
          </cell>
          <cell r="B469">
            <v>2011</v>
          </cell>
          <cell r="C469" t="str">
            <v>011</v>
          </cell>
          <cell r="D469" t="str">
            <v>Altstadt NW</v>
          </cell>
          <cell r="E469">
            <v>24</v>
          </cell>
        </row>
        <row r="470">
          <cell r="A470" t="str">
            <v>2011012</v>
          </cell>
          <cell r="B470">
            <v>2011</v>
          </cell>
          <cell r="C470" t="str">
            <v>012</v>
          </cell>
          <cell r="D470" t="str">
            <v>Altstadt NO</v>
          </cell>
          <cell r="E470">
            <v>45</v>
          </cell>
        </row>
        <row r="471">
          <cell r="A471" t="str">
            <v>2011013</v>
          </cell>
          <cell r="B471">
            <v>2011</v>
          </cell>
          <cell r="C471" t="str">
            <v>013</v>
          </cell>
          <cell r="D471" t="str">
            <v>Altstadt SO</v>
          </cell>
          <cell r="E471">
            <v>3</v>
          </cell>
        </row>
        <row r="472">
          <cell r="A472" t="str">
            <v>2011014</v>
          </cell>
          <cell r="B472">
            <v>2011</v>
          </cell>
          <cell r="C472" t="str">
            <v>014</v>
          </cell>
          <cell r="D472" t="str">
            <v>Altstadt SW</v>
          </cell>
          <cell r="E472">
            <v>52</v>
          </cell>
        </row>
        <row r="473">
          <cell r="A473" t="str">
            <v>2011015</v>
          </cell>
          <cell r="B473">
            <v>2011</v>
          </cell>
          <cell r="C473" t="str">
            <v>015</v>
          </cell>
          <cell r="D473" t="str">
            <v>Probierlweg</v>
          </cell>
          <cell r="E473">
            <v>4</v>
          </cell>
        </row>
        <row r="474">
          <cell r="A474" t="str">
            <v>2011016</v>
          </cell>
          <cell r="B474">
            <v>2011</v>
          </cell>
          <cell r="C474" t="str">
            <v>016</v>
          </cell>
          <cell r="D474" t="str">
            <v>Gerolf. Straße</v>
          </cell>
          <cell r="E474">
            <v>14</v>
          </cell>
        </row>
        <row r="475">
          <cell r="A475" t="str">
            <v>2011017</v>
          </cell>
          <cell r="B475">
            <v>2011</v>
          </cell>
          <cell r="C475" t="str">
            <v>017</v>
          </cell>
          <cell r="D475" t="str">
            <v>Im Freihöfl</v>
          </cell>
          <cell r="E475">
            <v>82</v>
          </cell>
        </row>
        <row r="476">
          <cell r="A476" t="str">
            <v>2011021</v>
          </cell>
          <cell r="B476">
            <v>2011</v>
          </cell>
          <cell r="C476" t="str">
            <v>021</v>
          </cell>
          <cell r="D476" t="str">
            <v>Gabelsbergerstr.</v>
          </cell>
          <cell r="E476">
            <v>23</v>
          </cell>
        </row>
        <row r="477">
          <cell r="A477" t="str">
            <v>2011022</v>
          </cell>
          <cell r="B477">
            <v>2011</v>
          </cell>
          <cell r="C477" t="str">
            <v>022</v>
          </cell>
          <cell r="D477" t="str">
            <v>Nordbahnhof</v>
          </cell>
          <cell r="E477">
            <v>48</v>
          </cell>
        </row>
        <row r="478">
          <cell r="A478" t="str">
            <v>2011023</v>
          </cell>
          <cell r="B478">
            <v>2011</v>
          </cell>
          <cell r="C478" t="str">
            <v>023</v>
          </cell>
          <cell r="D478" t="str">
            <v>Herschelstraße</v>
          </cell>
          <cell r="E478">
            <v>111</v>
          </cell>
        </row>
        <row r="479">
          <cell r="A479" t="str">
            <v>2011024</v>
          </cell>
          <cell r="B479">
            <v>2011</v>
          </cell>
          <cell r="C479" t="str">
            <v>024</v>
          </cell>
          <cell r="D479" t="str">
            <v>Piusviertel</v>
          </cell>
          <cell r="E479">
            <v>201</v>
          </cell>
        </row>
        <row r="480">
          <cell r="A480" t="str">
            <v>2011025</v>
          </cell>
          <cell r="B480">
            <v>2011</v>
          </cell>
          <cell r="C480" t="str">
            <v>025</v>
          </cell>
          <cell r="D480" t="str">
            <v>AUDI-Bez.</v>
          </cell>
          <cell r="E480">
            <v>104</v>
          </cell>
        </row>
        <row r="481">
          <cell r="A481" t="str">
            <v>2011026</v>
          </cell>
          <cell r="B481">
            <v>2011</v>
          </cell>
          <cell r="C481" t="str">
            <v>026</v>
          </cell>
          <cell r="D481" t="str">
            <v>Richard-Strauß-Straße</v>
          </cell>
          <cell r="E481">
            <v>79</v>
          </cell>
        </row>
        <row r="482">
          <cell r="A482" t="str">
            <v>2011031</v>
          </cell>
          <cell r="B482">
            <v>2011</v>
          </cell>
          <cell r="C482" t="str">
            <v>031</v>
          </cell>
          <cell r="D482" t="str">
            <v>Schlachthofviert.</v>
          </cell>
          <cell r="E482">
            <v>77</v>
          </cell>
        </row>
        <row r="483">
          <cell r="A483" t="str">
            <v>2011032</v>
          </cell>
          <cell r="B483">
            <v>2011</v>
          </cell>
          <cell r="C483" t="str">
            <v>032</v>
          </cell>
          <cell r="D483" t="str">
            <v>Josephsviertel</v>
          </cell>
          <cell r="E483">
            <v>149</v>
          </cell>
        </row>
        <row r="484">
          <cell r="A484" t="str">
            <v>2011033</v>
          </cell>
          <cell r="B484">
            <v>2011</v>
          </cell>
          <cell r="C484" t="str">
            <v>033</v>
          </cell>
          <cell r="D484" t="str">
            <v>Gewerbegeb. Nord</v>
          </cell>
          <cell r="E484">
            <v>1</v>
          </cell>
        </row>
        <row r="485">
          <cell r="A485" t="str">
            <v>2011034</v>
          </cell>
          <cell r="B485">
            <v>2011</v>
          </cell>
          <cell r="C485" t="str">
            <v>034</v>
          </cell>
          <cell r="D485" t="str">
            <v>Am Wasserwerk</v>
          </cell>
          <cell r="E485">
            <v>82</v>
          </cell>
        </row>
        <row r="486">
          <cell r="A486" t="str">
            <v>2011035</v>
          </cell>
          <cell r="B486">
            <v>2011</v>
          </cell>
          <cell r="C486" t="str">
            <v>035</v>
          </cell>
          <cell r="D486" t="str">
            <v>Schubert&amp;Salzer</v>
          </cell>
          <cell r="E486">
            <v>99</v>
          </cell>
        </row>
        <row r="487">
          <cell r="A487" t="str">
            <v>2011036</v>
          </cell>
          <cell r="B487">
            <v>2011</v>
          </cell>
          <cell r="C487" t="str">
            <v>036</v>
          </cell>
          <cell r="D487" t="str">
            <v>Konradviertel</v>
          </cell>
          <cell r="E487">
            <v>110</v>
          </cell>
        </row>
        <row r="488">
          <cell r="A488" t="str">
            <v>2011041</v>
          </cell>
          <cell r="B488">
            <v>2011</v>
          </cell>
          <cell r="C488" t="str">
            <v>041</v>
          </cell>
          <cell r="D488" t="str">
            <v>Ringsee</v>
          </cell>
          <cell r="E488">
            <v>23</v>
          </cell>
        </row>
        <row r="489">
          <cell r="A489" t="str">
            <v>2011042</v>
          </cell>
          <cell r="B489">
            <v>2011</v>
          </cell>
          <cell r="C489" t="str">
            <v>042</v>
          </cell>
          <cell r="D489" t="str">
            <v>Kothau</v>
          </cell>
          <cell r="E489">
            <v>40</v>
          </cell>
        </row>
        <row r="490">
          <cell r="A490" t="str">
            <v>2011043</v>
          </cell>
          <cell r="B490">
            <v>2011</v>
          </cell>
          <cell r="C490" t="str">
            <v>043</v>
          </cell>
          <cell r="D490" t="str">
            <v>Augustinviertel</v>
          </cell>
          <cell r="E490">
            <v>136</v>
          </cell>
        </row>
        <row r="491">
          <cell r="A491" t="str">
            <v>2011044</v>
          </cell>
          <cell r="B491">
            <v>2011</v>
          </cell>
          <cell r="C491" t="str">
            <v>044</v>
          </cell>
          <cell r="D491" t="str">
            <v>Monikaviertel</v>
          </cell>
          <cell r="E491">
            <v>65</v>
          </cell>
        </row>
        <row r="492">
          <cell r="A492" t="str">
            <v>2011045</v>
          </cell>
          <cell r="B492">
            <v>2011</v>
          </cell>
          <cell r="C492" t="str">
            <v>045</v>
          </cell>
          <cell r="D492" t="str">
            <v>Gewerbegeb. SO</v>
          </cell>
          <cell r="E492">
            <v>13</v>
          </cell>
        </row>
        <row r="493">
          <cell r="A493" t="str">
            <v>2011046</v>
          </cell>
          <cell r="B493">
            <v>2011</v>
          </cell>
          <cell r="C493" t="str">
            <v>046</v>
          </cell>
          <cell r="D493" t="str">
            <v>Niederfeld</v>
          </cell>
          <cell r="E493">
            <v>5</v>
          </cell>
        </row>
        <row r="494">
          <cell r="A494" t="str">
            <v>2011047</v>
          </cell>
          <cell r="B494">
            <v>2011</v>
          </cell>
          <cell r="C494" t="str">
            <v>047</v>
          </cell>
          <cell r="D494" t="str">
            <v>Rothenturm</v>
          </cell>
          <cell r="E494">
            <v>8</v>
          </cell>
        </row>
        <row r="495">
          <cell r="A495" t="str">
            <v>2011048</v>
          </cell>
          <cell r="B495">
            <v>2011</v>
          </cell>
          <cell r="C495" t="str">
            <v>048</v>
          </cell>
          <cell r="D495" t="str">
            <v>Am Auwaldsee</v>
          </cell>
          <cell r="E495"/>
        </row>
        <row r="496">
          <cell r="A496" t="str">
            <v>2011051</v>
          </cell>
          <cell r="B496">
            <v>2011</v>
          </cell>
          <cell r="C496" t="str">
            <v>051</v>
          </cell>
          <cell r="D496" t="str">
            <v>Am Südfriedhof</v>
          </cell>
          <cell r="E496">
            <v>14</v>
          </cell>
        </row>
        <row r="497">
          <cell r="A497" t="str">
            <v>2011052</v>
          </cell>
          <cell r="B497">
            <v>2011</v>
          </cell>
          <cell r="C497" t="str">
            <v>052</v>
          </cell>
          <cell r="D497" t="str">
            <v>Haunwöhr</v>
          </cell>
          <cell r="E497">
            <v>37</v>
          </cell>
        </row>
        <row r="498">
          <cell r="A498" t="str">
            <v>2011053</v>
          </cell>
          <cell r="B498">
            <v>2011</v>
          </cell>
          <cell r="C498" t="str">
            <v>053</v>
          </cell>
          <cell r="D498" t="str">
            <v>Hundszell</v>
          </cell>
          <cell r="E498">
            <v>8</v>
          </cell>
        </row>
        <row r="499">
          <cell r="A499" t="str">
            <v>2011054</v>
          </cell>
          <cell r="B499">
            <v>2011</v>
          </cell>
          <cell r="C499" t="str">
            <v>054</v>
          </cell>
          <cell r="D499" t="str">
            <v>Knoglersfreude</v>
          </cell>
          <cell r="E499">
            <v>5</v>
          </cell>
        </row>
        <row r="500">
          <cell r="A500" t="str">
            <v>2011055</v>
          </cell>
          <cell r="B500">
            <v>2011</v>
          </cell>
          <cell r="C500" t="str">
            <v>055</v>
          </cell>
          <cell r="D500" t="str">
            <v>Herz-Jesu-Viertel</v>
          </cell>
          <cell r="E500">
            <v>31</v>
          </cell>
        </row>
        <row r="501">
          <cell r="A501" t="str">
            <v>2011061</v>
          </cell>
          <cell r="B501">
            <v>2011</v>
          </cell>
          <cell r="C501" t="str">
            <v>061</v>
          </cell>
          <cell r="D501" t="str">
            <v>Gerolfing Süd</v>
          </cell>
          <cell r="E501">
            <v>4</v>
          </cell>
        </row>
        <row r="502">
          <cell r="A502" t="str">
            <v>2011062</v>
          </cell>
          <cell r="B502">
            <v>2011</v>
          </cell>
          <cell r="C502" t="str">
            <v>062</v>
          </cell>
          <cell r="D502" t="str">
            <v>Irgertsheim</v>
          </cell>
          <cell r="E502">
            <v>4</v>
          </cell>
        </row>
        <row r="503">
          <cell r="A503" t="str">
            <v>2011063</v>
          </cell>
          <cell r="B503">
            <v>2011</v>
          </cell>
          <cell r="C503" t="str">
            <v>063</v>
          </cell>
          <cell r="D503" t="str">
            <v>Pettenhofen</v>
          </cell>
          <cell r="E503">
            <v>5</v>
          </cell>
        </row>
        <row r="504">
          <cell r="A504" t="str">
            <v>2011064</v>
          </cell>
          <cell r="B504">
            <v>2011</v>
          </cell>
          <cell r="C504" t="str">
            <v>064</v>
          </cell>
          <cell r="D504" t="str">
            <v>Mühlhausen</v>
          </cell>
          <cell r="E504">
            <v>4</v>
          </cell>
        </row>
        <row r="505">
          <cell r="A505" t="str">
            <v>2011065</v>
          </cell>
          <cell r="B505">
            <v>2011</v>
          </cell>
          <cell r="C505" t="str">
            <v>065</v>
          </cell>
          <cell r="D505" t="str">
            <v>Dünzlau</v>
          </cell>
          <cell r="E505">
            <v>3</v>
          </cell>
        </row>
        <row r="506">
          <cell r="A506" t="str">
            <v>2011066</v>
          </cell>
          <cell r="B506">
            <v>2011</v>
          </cell>
          <cell r="C506" t="str">
            <v>066</v>
          </cell>
          <cell r="D506" t="str">
            <v>Gerolfing Nord</v>
          </cell>
          <cell r="E506">
            <v>10</v>
          </cell>
        </row>
        <row r="507">
          <cell r="A507" t="str">
            <v>2011071</v>
          </cell>
          <cell r="B507">
            <v>2011</v>
          </cell>
          <cell r="C507" t="str">
            <v>071</v>
          </cell>
          <cell r="D507" t="str">
            <v>Etting Ost</v>
          </cell>
          <cell r="E507">
            <v>18</v>
          </cell>
        </row>
        <row r="508">
          <cell r="A508" t="str">
            <v>2011072</v>
          </cell>
          <cell r="B508">
            <v>2011</v>
          </cell>
          <cell r="C508" t="str">
            <v>072</v>
          </cell>
          <cell r="D508" t="str">
            <v>Etting West</v>
          </cell>
          <cell r="E508">
            <v>18</v>
          </cell>
        </row>
        <row r="509">
          <cell r="A509" t="str">
            <v>2011081</v>
          </cell>
          <cell r="B509">
            <v>2011</v>
          </cell>
          <cell r="C509" t="str">
            <v>081</v>
          </cell>
          <cell r="D509" t="str">
            <v>Oberhaunstadt</v>
          </cell>
          <cell r="E509">
            <v>10</v>
          </cell>
        </row>
        <row r="510">
          <cell r="A510" t="str">
            <v>2011082</v>
          </cell>
          <cell r="B510">
            <v>2011</v>
          </cell>
          <cell r="C510" t="str">
            <v>082</v>
          </cell>
          <cell r="D510" t="str">
            <v>Unterhaunstadt</v>
          </cell>
          <cell r="E510">
            <v>26</v>
          </cell>
        </row>
        <row r="511">
          <cell r="A511" t="str">
            <v>2011083</v>
          </cell>
          <cell r="B511">
            <v>2011</v>
          </cell>
          <cell r="C511" t="str">
            <v>083</v>
          </cell>
          <cell r="D511" t="str">
            <v>Müllerbadsiedl.</v>
          </cell>
          <cell r="E511">
            <v>14</v>
          </cell>
        </row>
        <row r="512">
          <cell r="A512" t="str">
            <v>2011091</v>
          </cell>
          <cell r="B512">
            <v>2011</v>
          </cell>
          <cell r="C512" t="str">
            <v>091</v>
          </cell>
          <cell r="D512" t="str">
            <v>Feldkirchen</v>
          </cell>
          <cell r="E512">
            <v>27</v>
          </cell>
        </row>
        <row r="513">
          <cell r="A513" t="str">
            <v>2011092</v>
          </cell>
          <cell r="B513">
            <v>2011</v>
          </cell>
          <cell r="C513" t="str">
            <v>092</v>
          </cell>
          <cell r="D513" t="str">
            <v>Mailing(Fort Wrede)</v>
          </cell>
          <cell r="E513"/>
        </row>
        <row r="514">
          <cell r="A514" t="str">
            <v>2011093</v>
          </cell>
          <cell r="B514">
            <v>2011</v>
          </cell>
          <cell r="C514" t="str">
            <v>093</v>
          </cell>
          <cell r="D514" t="str">
            <v>Mailing Nord</v>
          </cell>
          <cell r="E514">
            <v>16</v>
          </cell>
        </row>
        <row r="515">
          <cell r="A515" t="str">
            <v>2011094</v>
          </cell>
          <cell r="B515">
            <v>2011</v>
          </cell>
          <cell r="C515" t="str">
            <v>094</v>
          </cell>
          <cell r="D515" t="str">
            <v>Mailing Süd</v>
          </cell>
          <cell r="E515">
            <v>24</v>
          </cell>
        </row>
        <row r="516">
          <cell r="A516" t="str">
            <v>2011101</v>
          </cell>
          <cell r="B516">
            <v>2011</v>
          </cell>
          <cell r="C516" t="str">
            <v>101</v>
          </cell>
          <cell r="D516" t="str">
            <v>Zuchering Süd</v>
          </cell>
          <cell r="E516">
            <v>35</v>
          </cell>
        </row>
        <row r="517">
          <cell r="A517" t="str">
            <v>2011102</v>
          </cell>
          <cell r="B517">
            <v>2011</v>
          </cell>
          <cell r="C517" t="str">
            <v>102</v>
          </cell>
          <cell r="D517" t="str">
            <v>Winden</v>
          </cell>
          <cell r="E517"/>
        </row>
        <row r="518">
          <cell r="A518" t="str">
            <v>2011103</v>
          </cell>
          <cell r="B518">
            <v>2011</v>
          </cell>
          <cell r="C518" t="str">
            <v>103</v>
          </cell>
          <cell r="D518" t="str">
            <v>Hagau</v>
          </cell>
          <cell r="E518">
            <v>1</v>
          </cell>
        </row>
        <row r="519">
          <cell r="A519" t="str">
            <v>2011105</v>
          </cell>
          <cell r="B519">
            <v>2011</v>
          </cell>
          <cell r="C519" t="str">
            <v>105</v>
          </cell>
          <cell r="D519" t="str">
            <v>Oberbrunnenreuth</v>
          </cell>
          <cell r="E519">
            <v>5</v>
          </cell>
        </row>
        <row r="520">
          <cell r="A520" t="str">
            <v>2011106</v>
          </cell>
          <cell r="B520">
            <v>2011</v>
          </cell>
          <cell r="C520" t="str">
            <v>106</v>
          </cell>
          <cell r="D520" t="str">
            <v>Spitalhof</v>
          </cell>
          <cell r="E520">
            <v>12</v>
          </cell>
        </row>
        <row r="521">
          <cell r="A521" t="str">
            <v>2011107</v>
          </cell>
          <cell r="B521">
            <v>2011</v>
          </cell>
          <cell r="C521" t="str">
            <v>107</v>
          </cell>
          <cell r="D521" t="str">
            <v>Unterbrunnenreuth</v>
          </cell>
          <cell r="E521">
            <v>16</v>
          </cell>
        </row>
        <row r="522">
          <cell r="A522" t="str">
            <v>2011108</v>
          </cell>
          <cell r="B522">
            <v>2011</v>
          </cell>
          <cell r="C522" t="str">
            <v>108</v>
          </cell>
          <cell r="D522" t="str">
            <v>Zuchering Nord</v>
          </cell>
          <cell r="E522">
            <v>8</v>
          </cell>
        </row>
        <row r="523">
          <cell r="A523" t="str">
            <v>2011109</v>
          </cell>
          <cell r="B523">
            <v>2011</v>
          </cell>
          <cell r="C523" t="str">
            <v>109</v>
          </cell>
          <cell r="D523" t="str">
            <v>Seehof</v>
          </cell>
          <cell r="E523">
            <v>5</v>
          </cell>
        </row>
        <row r="524">
          <cell r="A524" t="str">
            <v>2011111</v>
          </cell>
          <cell r="B524">
            <v>2011</v>
          </cell>
          <cell r="C524" t="str">
            <v>111</v>
          </cell>
          <cell r="D524" t="str">
            <v>Hollerstauden</v>
          </cell>
          <cell r="E524">
            <v>57</v>
          </cell>
        </row>
        <row r="525">
          <cell r="A525" t="str">
            <v>2011112</v>
          </cell>
          <cell r="B525">
            <v>2011</v>
          </cell>
          <cell r="C525" t="str">
            <v>112</v>
          </cell>
          <cell r="D525" t="str">
            <v>Friedrichshofen</v>
          </cell>
          <cell r="E525">
            <v>48</v>
          </cell>
        </row>
        <row r="526">
          <cell r="A526" t="str">
            <v>2011113</v>
          </cell>
          <cell r="B526">
            <v>2011</v>
          </cell>
          <cell r="C526" t="str">
            <v>113</v>
          </cell>
          <cell r="D526" t="str">
            <v>Gaimersheimer Heide</v>
          </cell>
          <cell r="E526">
            <v>2</v>
          </cell>
        </row>
        <row r="527">
          <cell r="A527" t="str">
            <v>2011121</v>
          </cell>
          <cell r="B527">
            <v>2011</v>
          </cell>
          <cell r="C527" t="str">
            <v>121</v>
          </cell>
          <cell r="D527" t="str">
            <v>Antonviertel</v>
          </cell>
          <cell r="E527">
            <v>103</v>
          </cell>
        </row>
        <row r="528">
          <cell r="A528" t="str">
            <v>2011122</v>
          </cell>
          <cell r="B528">
            <v>2011</v>
          </cell>
          <cell r="C528" t="str">
            <v>122</v>
          </cell>
          <cell r="D528" t="str">
            <v>Bahnhofsviertel</v>
          </cell>
          <cell r="E528">
            <v>83</v>
          </cell>
        </row>
        <row r="529">
          <cell r="A529" t="str">
            <v>2011123</v>
          </cell>
          <cell r="B529">
            <v>2011</v>
          </cell>
          <cell r="C529" t="str">
            <v>123</v>
          </cell>
          <cell r="D529" t="str">
            <v>Unsernherrn</v>
          </cell>
          <cell r="E529">
            <v>23</v>
          </cell>
        </row>
        <row r="530">
          <cell r="A530" t="str">
            <v>2011o. Z.</v>
          </cell>
          <cell r="B530">
            <v>2011</v>
          </cell>
          <cell r="C530" t="str">
            <v>o. Z.</v>
          </cell>
          <cell r="D530" t="str">
            <v>ohne Zuordnung</v>
          </cell>
          <cell r="E530">
            <v>92</v>
          </cell>
        </row>
        <row r="531">
          <cell r="A531" t="str">
            <v>201101</v>
          </cell>
          <cell r="B531">
            <v>2011</v>
          </cell>
          <cell r="C531" t="str">
            <v>01</v>
          </cell>
          <cell r="D531" t="str">
            <v>Mitte</v>
          </cell>
          <cell r="E531">
            <v>242</v>
          </cell>
        </row>
        <row r="532">
          <cell r="A532" t="str">
            <v>201102</v>
          </cell>
          <cell r="B532">
            <v>2011</v>
          </cell>
          <cell r="C532" t="str">
            <v>02</v>
          </cell>
          <cell r="D532" t="str">
            <v>Nordwest</v>
          </cell>
          <cell r="E532">
            <v>566</v>
          </cell>
        </row>
        <row r="533">
          <cell r="A533" t="str">
            <v>201103</v>
          </cell>
          <cell r="B533">
            <v>2011</v>
          </cell>
          <cell r="C533" t="str">
            <v>03</v>
          </cell>
          <cell r="D533" t="str">
            <v>Nordost</v>
          </cell>
          <cell r="E533">
            <v>518</v>
          </cell>
        </row>
        <row r="534">
          <cell r="A534" t="str">
            <v>201104</v>
          </cell>
          <cell r="B534">
            <v>2011</v>
          </cell>
          <cell r="C534" t="str">
            <v>04</v>
          </cell>
          <cell r="D534" t="str">
            <v>Südost</v>
          </cell>
          <cell r="E534">
            <v>290</v>
          </cell>
        </row>
        <row r="535">
          <cell r="A535" t="str">
            <v>201105</v>
          </cell>
          <cell r="B535">
            <v>2011</v>
          </cell>
          <cell r="C535" t="str">
            <v>05</v>
          </cell>
          <cell r="D535" t="str">
            <v>Südwest</v>
          </cell>
          <cell r="E535">
            <v>95</v>
          </cell>
        </row>
        <row r="536">
          <cell r="A536" t="str">
            <v>201106</v>
          </cell>
          <cell r="B536">
            <v>2011</v>
          </cell>
          <cell r="C536" t="str">
            <v>06</v>
          </cell>
          <cell r="D536" t="str">
            <v>West</v>
          </cell>
          <cell r="E536">
            <v>30</v>
          </cell>
        </row>
        <row r="537">
          <cell r="A537" t="str">
            <v>201107</v>
          </cell>
          <cell r="B537">
            <v>2011</v>
          </cell>
          <cell r="C537" t="str">
            <v>07</v>
          </cell>
          <cell r="D537" t="str">
            <v>Etting</v>
          </cell>
          <cell r="E537">
            <v>36</v>
          </cell>
        </row>
        <row r="538">
          <cell r="A538" t="str">
            <v>201108</v>
          </cell>
          <cell r="B538">
            <v>2011</v>
          </cell>
          <cell r="C538" t="str">
            <v>08</v>
          </cell>
          <cell r="D538" t="str">
            <v>Oberhaunstadt</v>
          </cell>
          <cell r="E538">
            <v>50</v>
          </cell>
        </row>
        <row r="539">
          <cell r="A539" t="str">
            <v>201109</v>
          </cell>
          <cell r="B539">
            <v>2011</v>
          </cell>
          <cell r="C539" t="str">
            <v>09</v>
          </cell>
          <cell r="D539" t="str">
            <v>Mailing</v>
          </cell>
          <cell r="E539">
            <v>67</v>
          </cell>
        </row>
        <row r="540">
          <cell r="A540" t="str">
            <v>201110</v>
          </cell>
          <cell r="B540">
            <v>2011</v>
          </cell>
          <cell r="C540" t="str">
            <v>10</v>
          </cell>
          <cell r="D540" t="str">
            <v>Süd</v>
          </cell>
          <cell r="E540">
            <v>82</v>
          </cell>
        </row>
        <row r="541">
          <cell r="A541" t="str">
            <v>201111</v>
          </cell>
          <cell r="B541">
            <v>2011</v>
          </cell>
          <cell r="C541" t="str">
            <v>11</v>
          </cell>
          <cell r="D541" t="str">
            <v>Friedrichshofen-Hollerst.</v>
          </cell>
          <cell r="E541">
            <v>107</v>
          </cell>
        </row>
        <row r="542">
          <cell r="A542" t="str">
            <v>201112</v>
          </cell>
          <cell r="B542">
            <v>2011</v>
          </cell>
          <cell r="C542" t="str">
            <v>12</v>
          </cell>
          <cell r="D542" t="str">
            <v>Münchener Straße</v>
          </cell>
          <cell r="E542">
            <v>209</v>
          </cell>
        </row>
        <row r="543">
          <cell r="A543" t="str">
            <v>2011ohne Zuordnung</v>
          </cell>
          <cell r="B543">
            <v>2011</v>
          </cell>
          <cell r="C543" t="str">
            <v>ohne Zuordnung</v>
          </cell>
          <cell r="D543" t="str">
            <v>ohne Zuordnung</v>
          </cell>
          <cell r="E543">
            <v>92</v>
          </cell>
        </row>
        <row r="544">
          <cell r="A544" t="str">
            <v>2011#Gesamt</v>
          </cell>
          <cell r="B544">
            <v>2011</v>
          </cell>
          <cell r="C544" t="str">
            <v>#Gesamt</v>
          </cell>
          <cell r="D544" t="str">
            <v>Stadt Ingolstadt</v>
          </cell>
          <cell r="E544">
            <v>2384</v>
          </cell>
        </row>
        <row r="545">
          <cell r="A545" t="str">
            <v>2012010</v>
          </cell>
          <cell r="B545">
            <v>2012</v>
          </cell>
          <cell r="C545" t="str">
            <v>010</v>
          </cell>
          <cell r="D545" t="str">
            <v>Brückenkopf</v>
          </cell>
          <cell r="E545">
            <v>13</v>
          </cell>
        </row>
        <row r="546">
          <cell r="A546" t="str">
            <v>2012011</v>
          </cell>
          <cell r="B546">
            <v>2012</v>
          </cell>
          <cell r="C546" t="str">
            <v>011</v>
          </cell>
          <cell r="D546" t="str">
            <v>Altstadt NW</v>
          </cell>
          <cell r="E546">
            <v>25</v>
          </cell>
        </row>
        <row r="547">
          <cell r="A547" t="str">
            <v>2012012</v>
          </cell>
          <cell r="B547">
            <v>2012</v>
          </cell>
          <cell r="C547" t="str">
            <v>012</v>
          </cell>
          <cell r="D547" t="str">
            <v>Altstadt NO</v>
          </cell>
          <cell r="E547">
            <v>47</v>
          </cell>
        </row>
        <row r="548">
          <cell r="A548" t="str">
            <v>2012013</v>
          </cell>
          <cell r="B548">
            <v>2012</v>
          </cell>
          <cell r="C548" t="str">
            <v>013</v>
          </cell>
          <cell r="D548" t="str">
            <v>Altstadt SO</v>
          </cell>
          <cell r="E548">
            <v>2</v>
          </cell>
        </row>
        <row r="549">
          <cell r="A549" t="str">
            <v>2012014</v>
          </cell>
          <cell r="B549">
            <v>2012</v>
          </cell>
          <cell r="C549" t="str">
            <v>014</v>
          </cell>
          <cell r="D549" t="str">
            <v>Altstadt SW</v>
          </cell>
          <cell r="E549">
            <v>57</v>
          </cell>
        </row>
        <row r="550">
          <cell r="A550" t="str">
            <v>2012015</v>
          </cell>
          <cell r="B550">
            <v>2012</v>
          </cell>
          <cell r="C550" t="str">
            <v>015</v>
          </cell>
          <cell r="D550" t="str">
            <v>Probierlweg</v>
          </cell>
          <cell r="E550">
            <v>6</v>
          </cell>
        </row>
        <row r="551">
          <cell r="A551" t="str">
            <v>2012016</v>
          </cell>
          <cell r="B551">
            <v>2012</v>
          </cell>
          <cell r="C551" t="str">
            <v>016</v>
          </cell>
          <cell r="D551" t="str">
            <v>Gerolf. Straße</v>
          </cell>
          <cell r="E551">
            <v>22</v>
          </cell>
        </row>
        <row r="552">
          <cell r="A552" t="str">
            <v>2012017</v>
          </cell>
          <cell r="B552">
            <v>2012</v>
          </cell>
          <cell r="C552" t="str">
            <v>017</v>
          </cell>
          <cell r="D552" t="str">
            <v>Im Freihöfl</v>
          </cell>
          <cell r="E552">
            <v>95</v>
          </cell>
        </row>
        <row r="553">
          <cell r="A553" t="str">
            <v>2012021</v>
          </cell>
          <cell r="B553">
            <v>2012</v>
          </cell>
          <cell r="C553" t="str">
            <v>021</v>
          </cell>
          <cell r="D553" t="str">
            <v>Gabelsbergerstr.</v>
          </cell>
          <cell r="E553">
            <v>20</v>
          </cell>
        </row>
        <row r="554">
          <cell r="A554" t="str">
            <v>2012022</v>
          </cell>
          <cell r="B554">
            <v>2012</v>
          </cell>
          <cell r="C554" t="str">
            <v>022</v>
          </cell>
          <cell r="D554" t="str">
            <v>Nordbahnhof</v>
          </cell>
          <cell r="E554">
            <v>64</v>
          </cell>
        </row>
        <row r="555">
          <cell r="A555" t="str">
            <v>2012023</v>
          </cell>
          <cell r="B555">
            <v>2012</v>
          </cell>
          <cell r="C555" t="str">
            <v>023</v>
          </cell>
          <cell r="D555" t="str">
            <v>Herschelstraße</v>
          </cell>
          <cell r="E555">
            <v>134</v>
          </cell>
        </row>
        <row r="556">
          <cell r="A556" t="str">
            <v>2012024</v>
          </cell>
          <cell r="B556">
            <v>2012</v>
          </cell>
          <cell r="C556" t="str">
            <v>024</v>
          </cell>
          <cell r="D556" t="str">
            <v>Piusviertel</v>
          </cell>
          <cell r="E556">
            <v>204</v>
          </cell>
        </row>
        <row r="557">
          <cell r="A557" t="str">
            <v>2012025</v>
          </cell>
          <cell r="B557">
            <v>2012</v>
          </cell>
          <cell r="C557" t="str">
            <v>025</v>
          </cell>
          <cell r="D557" t="str">
            <v>AUDI-Bez.</v>
          </cell>
          <cell r="E557">
            <v>135</v>
          </cell>
        </row>
        <row r="558">
          <cell r="A558" t="str">
            <v>2012026</v>
          </cell>
          <cell r="B558">
            <v>2012</v>
          </cell>
          <cell r="C558" t="str">
            <v>026</v>
          </cell>
          <cell r="D558" t="str">
            <v>Richard-Strauß-Straße</v>
          </cell>
          <cell r="E558">
            <v>92</v>
          </cell>
        </row>
        <row r="559">
          <cell r="A559" t="str">
            <v>2012031</v>
          </cell>
          <cell r="B559">
            <v>2012</v>
          </cell>
          <cell r="C559" t="str">
            <v>031</v>
          </cell>
          <cell r="D559" t="str">
            <v>Schlachthofviert.</v>
          </cell>
          <cell r="E559">
            <v>76</v>
          </cell>
        </row>
        <row r="560">
          <cell r="A560" t="str">
            <v>2012032</v>
          </cell>
          <cell r="B560">
            <v>2012</v>
          </cell>
          <cell r="C560" t="str">
            <v>032</v>
          </cell>
          <cell r="D560" t="str">
            <v>Josephsviertel</v>
          </cell>
          <cell r="E560">
            <v>154</v>
          </cell>
        </row>
        <row r="561">
          <cell r="A561" t="str">
            <v>2012033</v>
          </cell>
          <cell r="B561">
            <v>2012</v>
          </cell>
          <cell r="C561" t="str">
            <v>033</v>
          </cell>
          <cell r="D561" t="str">
            <v>Gewerbegeb. Nord</v>
          </cell>
          <cell r="E561"/>
        </row>
        <row r="562">
          <cell r="A562" t="str">
            <v>2012034</v>
          </cell>
          <cell r="B562">
            <v>2012</v>
          </cell>
          <cell r="C562" t="str">
            <v>034</v>
          </cell>
          <cell r="D562" t="str">
            <v>Am Wasserwerk</v>
          </cell>
          <cell r="E562">
            <v>82</v>
          </cell>
        </row>
        <row r="563">
          <cell r="A563" t="str">
            <v>2012035</v>
          </cell>
          <cell r="B563">
            <v>2012</v>
          </cell>
          <cell r="C563" t="str">
            <v>035</v>
          </cell>
          <cell r="D563" t="str">
            <v>Schubert&amp;Salzer</v>
          </cell>
          <cell r="E563">
            <v>116</v>
          </cell>
        </row>
        <row r="564">
          <cell r="A564" t="str">
            <v>2012036</v>
          </cell>
          <cell r="B564">
            <v>2012</v>
          </cell>
          <cell r="C564" t="str">
            <v>036</v>
          </cell>
          <cell r="D564" t="str">
            <v>Konradviertel</v>
          </cell>
          <cell r="E564">
            <v>130</v>
          </cell>
        </row>
        <row r="565">
          <cell r="A565" t="str">
            <v>2012041</v>
          </cell>
          <cell r="B565">
            <v>2012</v>
          </cell>
          <cell r="C565" t="str">
            <v>041</v>
          </cell>
          <cell r="D565" t="str">
            <v>Ringsee</v>
          </cell>
          <cell r="E565">
            <v>28</v>
          </cell>
        </row>
        <row r="566">
          <cell r="A566" t="str">
            <v>2012042</v>
          </cell>
          <cell r="B566">
            <v>2012</v>
          </cell>
          <cell r="C566" t="str">
            <v>042</v>
          </cell>
          <cell r="D566" t="str">
            <v>Kothau</v>
          </cell>
          <cell r="E566">
            <v>38</v>
          </cell>
        </row>
        <row r="567">
          <cell r="A567" t="str">
            <v>2012043</v>
          </cell>
          <cell r="B567">
            <v>2012</v>
          </cell>
          <cell r="C567" t="str">
            <v>043</v>
          </cell>
          <cell r="D567" t="str">
            <v>Augustinviertel</v>
          </cell>
          <cell r="E567">
            <v>159</v>
          </cell>
        </row>
        <row r="568">
          <cell r="A568" t="str">
            <v>2012044</v>
          </cell>
          <cell r="B568">
            <v>2012</v>
          </cell>
          <cell r="C568" t="str">
            <v>044</v>
          </cell>
          <cell r="D568" t="str">
            <v>Monikaviertel</v>
          </cell>
          <cell r="E568">
            <v>68</v>
          </cell>
        </row>
        <row r="569">
          <cell r="A569" t="str">
            <v>2012045</v>
          </cell>
          <cell r="B569">
            <v>2012</v>
          </cell>
          <cell r="C569" t="str">
            <v>045</v>
          </cell>
          <cell r="D569" t="str">
            <v>Gewerbegeb. SO</v>
          </cell>
          <cell r="E569">
            <v>12</v>
          </cell>
        </row>
        <row r="570">
          <cell r="A570" t="str">
            <v>2012046</v>
          </cell>
          <cell r="B570">
            <v>2012</v>
          </cell>
          <cell r="C570" t="str">
            <v>046</v>
          </cell>
          <cell r="D570" t="str">
            <v>Niederfeld</v>
          </cell>
          <cell r="E570">
            <v>7</v>
          </cell>
        </row>
        <row r="571">
          <cell r="A571" t="str">
            <v>2012047</v>
          </cell>
          <cell r="B571">
            <v>2012</v>
          </cell>
          <cell r="C571" t="str">
            <v>047</v>
          </cell>
          <cell r="D571" t="str">
            <v>Rothenturm</v>
          </cell>
          <cell r="E571">
            <v>11</v>
          </cell>
        </row>
        <row r="572">
          <cell r="A572" t="str">
            <v>2012048</v>
          </cell>
          <cell r="B572">
            <v>2012</v>
          </cell>
          <cell r="C572" t="str">
            <v>048</v>
          </cell>
          <cell r="D572" t="str">
            <v>Am Auwaldsee</v>
          </cell>
          <cell r="E572">
            <v>1</v>
          </cell>
        </row>
        <row r="573">
          <cell r="A573" t="str">
            <v>2012051</v>
          </cell>
          <cell r="B573">
            <v>2012</v>
          </cell>
          <cell r="C573" t="str">
            <v>051</v>
          </cell>
          <cell r="D573" t="str">
            <v>Am Südfriedhof</v>
          </cell>
          <cell r="E573">
            <v>20</v>
          </cell>
        </row>
        <row r="574">
          <cell r="A574" t="str">
            <v>2012052</v>
          </cell>
          <cell r="B574">
            <v>2012</v>
          </cell>
          <cell r="C574" t="str">
            <v>052</v>
          </cell>
          <cell r="D574" t="str">
            <v>Haunwöhr</v>
          </cell>
          <cell r="E574">
            <v>46</v>
          </cell>
        </row>
        <row r="575">
          <cell r="A575" t="str">
            <v>2012053</v>
          </cell>
          <cell r="B575">
            <v>2012</v>
          </cell>
          <cell r="C575" t="str">
            <v>053</v>
          </cell>
          <cell r="D575" t="str">
            <v>Hundszell</v>
          </cell>
          <cell r="E575">
            <v>5</v>
          </cell>
        </row>
        <row r="576">
          <cell r="A576" t="str">
            <v>2012054</v>
          </cell>
          <cell r="B576">
            <v>2012</v>
          </cell>
          <cell r="C576" t="str">
            <v>054</v>
          </cell>
          <cell r="D576" t="str">
            <v>Knoglersfreude</v>
          </cell>
          <cell r="E576">
            <v>5</v>
          </cell>
        </row>
        <row r="577">
          <cell r="A577" t="str">
            <v>2012055</v>
          </cell>
          <cell r="B577">
            <v>2012</v>
          </cell>
          <cell r="C577" t="str">
            <v>055</v>
          </cell>
          <cell r="D577" t="str">
            <v>Herz-Jesu-Viertel</v>
          </cell>
          <cell r="E577">
            <v>24</v>
          </cell>
        </row>
        <row r="578">
          <cell r="A578" t="str">
            <v>2012061</v>
          </cell>
          <cell r="B578">
            <v>2012</v>
          </cell>
          <cell r="C578" t="str">
            <v>061</v>
          </cell>
          <cell r="D578" t="str">
            <v>Gerolfing Süd</v>
          </cell>
          <cell r="E578">
            <v>9</v>
          </cell>
        </row>
        <row r="579">
          <cell r="A579" t="str">
            <v>2012062</v>
          </cell>
          <cell r="B579">
            <v>2012</v>
          </cell>
          <cell r="C579" t="str">
            <v>062</v>
          </cell>
          <cell r="D579" t="str">
            <v>Irgertsheim</v>
          </cell>
          <cell r="E579">
            <v>4</v>
          </cell>
        </row>
        <row r="580">
          <cell r="A580" t="str">
            <v>2012063</v>
          </cell>
          <cell r="B580">
            <v>2012</v>
          </cell>
          <cell r="C580" t="str">
            <v>063</v>
          </cell>
          <cell r="D580" t="str">
            <v>Pettenhofen</v>
          </cell>
          <cell r="E580">
            <v>1</v>
          </cell>
        </row>
        <row r="581">
          <cell r="A581" t="str">
            <v>2012064</v>
          </cell>
          <cell r="B581">
            <v>2012</v>
          </cell>
          <cell r="C581" t="str">
            <v>064</v>
          </cell>
          <cell r="D581" t="str">
            <v>Mühlhausen</v>
          </cell>
          <cell r="E581">
            <v>3</v>
          </cell>
        </row>
        <row r="582">
          <cell r="A582" t="str">
            <v>2012065</v>
          </cell>
          <cell r="B582">
            <v>2012</v>
          </cell>
          <cell r="C582" t="str">
            <v>065</v>
          </cell>
          <cell r="D582" t="str">
            <v>Dünzlau</v>
          </cell>
          <cell r="E582">
            <v>5</v>
          </cell>
        </row>
        <row r="583">
          <cell r="A583" t="str">
            <v>2012066</v>
          </cell>
          <cell r="B583">
            <v>2012</v>
          </cell>
          <cell r="C583" t="str">
            <v>066</v>
          </cell>
          <cell r="D583" t="str">
            <v>Gerolfing Nord</v>
          </cell>
          <cell r="E583">
            <v>10</v>
          </cell>
        </row>
        <row r="584">
          <cell r="A584" t="str">
            <v>2012071</v>
          </cell>
          <cell r="B584">
            <v>2012</v>
          </cell>
          <cell r="C584" t="str">
            <v>071</v>
          </cell>
          <cell r="D584" t="str">
            <v>Etting Ost</v>
          </cell>
          <cell r="E584">
            <v>22</v>
          </cell>
        </row>
        <row r="585">
          <cell r="A585" t="str">
            <v>2012072</v>
          </cell>
          <cell r="B585">
            <v>2012</v>
          </cell>
          <cell r="C585" t="str">
            <v>072</v>
          </cell>
          <cell r="D585" t="str">
            <v>Etting West</v>
          </cell>
          <cell r="E585">
            <v>15</v>
          </cell>
        </row>
        <row r="586">
          <cell r="A586" t="str">
            <v>2012081</v>
          </cell>
          <cell r="B586">
            <v>2012</v>
          </cell>
          <cell r="C586" t="str">
            <v>081</v>
          </cell>
          <cell r="D586" t="str">
            <v>Oberhaunstadt</v>
          </cell>
          <cell r="E586">
            <v>19</v>
          </cell>
        </row>
        <row r="587">
          <cell r="A587" t="str">
            <v>2012082</v>
          </cell>
          <cell r="B587">
            <v>2012</v>
          </cell>
          <cell r="C587" t="str">
            <v>082</v>
          </cell>
          <cell r="D587" t="str">
            <v>Unterhaunstadt</v>
          </cell>
          <cell r="E587">
            <v>28</v>
          </cell>
        </row>
        <row r="588">
          <cell r="A588" t="str">
            <v>2012083</v>
          </cell>
          <cell r="B588">
            <v>2012</v>
          </cell>
          <cell r="C588" t="str">
            <v>083</v>
          </cell>
          <cell r="D588" t="str">
            <v>Müllerbadsiedl.</v>
          </cell>
          <cell r="E588">
            <v>20</v>
          </cell>
        </row>
        <row r="589">
          <cell r="A589" t="str">
            <v>2012091</v>
          </cell>
          <cell r="B589">
            <v>2012</v>
          </cell>
          <cell r="C589" t="str">
            <v>091</v>
          </cell>
          <cell r="D589" t="str">
            <v>Feldkirchen</v>
          </cell>
          <cell r="E589">
            <v>26</v>
          </cell>
        </row>
        <row r="590">
          <cell r="A590" t="str">
            <v>2012092</v>
          </cell>
          <cell r="B590">
            <v>2012</v>
          </cell>
          <cell r="C590" t="str">
            <v>092</v>
          </cell>
          <cell r="D590" t="str">
            <v>Mailing(Fort Wrede)</v>
          </cell>
          <cell r="E590"/>
        </row>
        <row r="591">
          <cell r="A591" t="str">
            <v>2012093</v>
          </cell>
          <cell r="B591">
            <v>2012</v>
          </cell>
          <cell r="C591" t="str">
            <v>093</v>
          </cell>
          <cell r="D591" t="str">
            <v>Mailing Nord</v>
          </cell>
          <cell r="E591">
            <v>13</v>
          </cell>
        </row>
        <row r="592">
          <cell r="A592" t="str">
            <v>2012094</v>
          </cell>
          <cell r="B592">
            <v>2012</v>
          </cell>
          <cell r="C592" t="str">
            <v>094</v>
          </cell>
          <cell r="D592" t="str">
            <v>Mailing Süd</v>
          </cell>
          <cell r="E592">
            <v>25</v>
          </cell>
        </row>
        <row r="593">
          <cell r="A593" t="str">
            <v>2012101</v>
          </cell>
          <cell r="B593">
            <v>2012</v>
          </cell>
          <cell r="C593" t="str">
            <v>101</v>
          </cell>
          <cell r="D593" t="str">
            <v>Zuchering Süd</v>
          </cell>
          <cell r="E593">
            <v>28</v>
          </cell>
        </row>
        <row r="594">
          <cell r="A594" t="str">
            <v>2012102</v>
          </cell>
          <cell r="B594">
            <v>2012</v>
          </cell>
          <cell r="C594" t="str">
            <v>102</v>
          </cell>
          <cell r="D594" t="str">
            <v>Winden</v>
          </cell>
          <cell r="E594">
            <v>2</v>
          </cell>
        </row>
        <row r="595">
          <cell r="A595" t="str">
            <v>2012103</v>
          </cell>
          <cell r="B595">
            <v>2012</v>
          </cell>
          <cell r="C595" t="str">
            <v>103</v>
          </cell>
          <cell r="D595" t="str">
            <v>Hagau</v>
          </cell>
          <cell r="E595">
            <v>4</v>
          </cell>
        </row>
        <row r="596">
          <cell r="A596" t="str">
            <v>2012105</v>
          </cell>
          <cell r="B596">
            <v>2012</v>
          </cell>
          <cell r="C596" t="str">
            <v>105</v>
          </cell>
          <cell r="D596" t="str">
            <v>Oberbrunnenreuth</v>
          </cell>
          <cell r="E596">
            <v>2</v>
          </cell>
        </row>
        <row r="597">
          <cell r="A597" t="str">
            <v>2012106</v>
          </cell>
          <cell r="B597">
            <v>2012</v>
          </cell>
          <cell r="C597" t="str">
            <v>106</v>
          </cell>
          <cell r="D597" t="str">
            <v>Spitalhof</v>
          </cell>
          <cell r="E597">
            <v>13</v>
          </cell>
        </row>
        <row r="598">
          <cell r="A598" t="str">
            <v>2012107</v>
          </cell>
          <cell r="B598">
            <v>2012</v>
          </cell>
          <cell r="C598" t="str">
            <v>107</v>
          </cell>
          <cell r="D598" t="str">
            <v>Unterbrunnenreuth</v>
          </cell>
          <cell r="E598">
            <v>15</v>
          </cell>
        </row>
        <row r="599">
          <cell r="A599" t="str">
            <v>2012108</v>
          </cell>
          <cell r="B599">
            <v>2012</v>
          </cell>
          <cell r="C599" t="str">
            <v>108</v>
          </cell>
          <cell r="D599" t="str">
            <v>Zuchering Nord</v>
          </cell>
          <cell r="E599">
            <v>8</v>
          </cell>
        </row>
        <row r="600">
          <cell r="A600" t="str">
            <v>2012109</v>
          </cell>
          <cell r="B600">
            <v>2012</v>
          </cell>
          <cell r="C600" t="str">
            <v>109</v>
          </cell>
          <cell r="D600" t="str">
            <v>Seehof</v>
          </cell>
          <cell r="E600">
            <v>4</v>
          </cell>
        </row>
        <row r="601">
          <cell r="A601" t="str">
            <v>2012111</v>
          </cell>
          <cell r="B601">
            <v>2012</v>
          </cell>
          <cell r="C601" t="str">
            <v>111</v>
          </cell>
          <cell r="D601" t="str">
            <v>Hollerstauden</v>
          </cell>
          <cell r="E601">
            <v>51</v>
          </cell>
        </row>
        <row r="602">
          <cell r="A602" t="str">
            <v>2012112</v>
          </cell>
          <cell r="B602">
            <v>2012</v>
          </cell>
          <cell r="C602" t="str">
            <v>112</v>
          </cell>
          <cell r="D602" t="str">
            <v>Friedrichshofen</v>
          </cell>
          <cell r="E602">
            <v>45</v>
          </cell>
        </row>
        <row r="603">
          <cell r="A603" t="str">
            <v>2012113</v>
          </cell>
          <cell r="B603">
            <v>2012</v>
          </cell>
          <cell r="C603" t="str">
            <v>113</v>
          </cell>
          <cell r="D603" t="str">
            <v>Gaimersheimer Heide</v>
          </cell>
          <cell r="E603"/>
        </row>
        <row r="604">
          <cell r="A604" t="str">
            <v>2012121</v>
          </cell>
          <cell r="B604">
            <v>2012</v>
          </cell>
          <cell r="C604" t="str">
            <v>121</v>
          </cell>
          <cell r="D604" t="str">
            <v>Antonviertel</v>
          </cell>
          <cell r="E604">
            <v>105</v>
          </cell>
        </row>
        <row r="605">
          <cell r="A605" t="str">
            <v>2012122</v>
          </cell>
          <cell r="B605">
            <v>2012</v>
          </cell>
          <cell r="C605" t="str">
            <v>122</v>
          </cell>
          <cell r="D605" t="str">
            <v>Bahnhofsviertel</v>
          </cell>
          <cell r="E605">
            <v>86</v>
          </cell>
        </row>
        <row r="606">
          <cell r="A606" t="str">
            <v>2012123</v>
          </cell>
          <cell r="B606">
            <v>2012</v>
          </cell>
          <cell r="C606" t="str">
            <v>123</v>
          </cell>
          <cell r="D606" t="str">
            <v>Unsernherrn</v>
          </cell>
          <cell r="E606">
            <v>22</v>
          </cell>
        </row>
        <row r="607">
          <cell r="A607" t="str">
            <v>2012o. Z.</v>
          </cell>
          <cell r="B607">
            <v>2012</v>
          </cell>
          <cell r="C607" t="str">
            <v>o. Z.</v>
          </cell>
          <cell r="D607" t="str">
            <v>ohne Zuordnung</v>
          </cell>
          <cell r="E607">
            <v>106</v>
          </cell>
        </row>
        <row r="608">
          <cell r="A608" t="str">
            <v>201201</v>
          </cell>
          <cell r="B608">
            <v>2012</v>
          </cell>
          <cell r="C608" t="str">
            <v>01</v>
          </cell>
          <cell r="D608" t="str">
            <v>Mitte</v>
          </cell>
          <cell r="E608">
            <v>267</v>
          </cell>
        </row>
        <row r="609">
          <cell r="A609" t="str">
            <v>201202</v>
          </cell>
          <cell r="B609">
            <v>2012</v>
          </cell>
          <cell r="C609" t="str">
            <v>02</v>
          </cell>
          <cell r="D609" t="str">
            <v>Nordwest</v>
          </cell>
          <cell r="E609">
            <v>649</v>
          </cell>
        </row>
        <row r="610">
          <cell r="A610" t="str">
            <v>201203</v>
          </cell>
          <cell r="B610">
            <v>2012</v>
          </cell>
          <cell r="C610" t="str">
            <v>03</v>
          </cell>
          <cell r="D610" t="str">
            <v>Nordost</v>
          </cell>
          <cell r="E610">
            <v>558</v>
          </cell>
        </row>
        <row r="611">
          <cell r="A611" t="str">
            <v>201204</v>
          </cell>
          <cell r="B611">
            <v>2012</v>
          </cell>
          <cell r="C611" t="str">
            <v>04</v>
          </cell>
          <cell r="D611" t="str">
            <v>Südost</v>
          </cell>
          <cell r="E611">
            <v>324</v>
          </cell>
        </row>
        <row r="612">
          <cell r="A612" t="str">
            <v>201205</v>
          </cell>
          <cell r="B612">
            <v>2012</v>
          </cell>
          <cell r="C612" t="str">
            <v>05</v>
          </cell>
          <cell r="D612" t="str">
            <v>Südwest</v>
          </cell>
          <cell r="E612">
            <v>100</v>
          </cell>
        </row>
        <row r="613">
          <cell r="A613" t="str">
            <v>201206</v>
          </cell>
          <cell r="B613">
            <v>2012</v>
          </cell>
          <cell r="C613" t="str">
            <v>06</v>
          </cell>
          <cell r="D613" t="str">
            <v>West</v>
          </cell>
          <cell r="E613">
            <v>32</v>
          </cell>
        </row>
        <row r="614">
          <cell r="A614" t="str">
            <v>201207</v>
          </cell>
          <cell r="B614">
            <v>2012</v>
          </cell>
          <cell r="C614" t="str">
            <v>07</v>
          </cell>
          <cell r="D614" t="str">
            <v>Etting</v>
          </cell>
          <cell r="E614">
            <v>37</v>
          </cell>
        </row>
        <row r="615">
          <cell r="A615" t="str">
            <v>201208</v>
          </cell>
          <cell r="B615">
            <v>2012</v>
          </cell>
          <cell r="C615" t="str">
            <v>08</v>
          </cell>
          <cell r="D615" t="str">
            <v>Oberhaunstadt</v>
          </cell>
          <cell r="E615">
            <v>67</v>
          </cell>
        </row>
        <row r="616">
          <cell r="A616" t="str">
            <v>201209</v>
          </cell>
          <cell r="B616">
            <v>2012</v>
          </cell>
          <cell r="C616" t="str">
            <v>09</v>
          </cell>
          <cell r="D616" t="str">
            <v>Mailing</v>
          </cell>
          <cell r="E616">
            <v>64</v>
          </cell>
        </row>
        <row r="617">
          <cell r="A617" t="str">
            <v>201210</v>
          </cell>
          <cell r="B617">
            <v>2012</v>
          </cell>
          <cell r="C617" t="str">
            <v>10</v>
          </cell>
          <cell r="D617" t="str">
            <v>Süd</v>
          </cell>
          <cell r="E617">
            <v>76</v>
          </cell>
        </row>
        <row r="618">
          <cell r="A618" t="str">
            <v>201211</v>
          </cell>
          <cell r="B618">
            <v>2012</v>
          </cell>
          <cell r="C618" t="str">
            <v>11</v>
          </cell>
          <cell r="D618" t="str">
            <v>Friedrichshofen-Hollerst.</v>
          </cell>
          <cell r="E618">
            <v>96</v>
          </cell>
        </row>
        <row r="619">
          <cell r="A619" t="str">
            <v>201212</v>
          </cell>
          <cell r="B619">
            <v>2012</v>
          </cell>
          <cell r="C619" t="str">
            <v>12</v>
          </cell>
          <cell r="D619" t="str">
            <v>Münchener Straße</v>
          </cell>
          <cell r="E619">
            <v>213</v>
          </cell>
        </row>
        <row r="620">
          <cell r="A620" t="str">
            <v>2012ohne Zuordnung</v>
          </cell>
          <cell r="B620">
            <v>2012</v>
          </cell>
          <cell r="C620" t="str">
            <v>ohne Zuordnung</v>
          </cell>
          <cell r="D620" t="str">
            <v>ohne Zuordnung</v>
          </cell>
          <cell r="E620">
            <v>106</v>
          </cell>
        </row>
        <row r="621">
          <cell r="A621" t="str">
            <v>2012#Gesamt</v>
          </cell>
          <cell r="B621">
            <v>2012</v>
          </cell>
          <cell r="C621" t="str">
            <v>#Gesamt</v>
          </cell>
          <cell r="D621" t="str">
            <v>Stadt Ingolstadt</v>
          </cell>
          <cell r="E621">
            <v>2589</v>
          </cell>
        </row>
        <row r="622">
          <cell r="A622" t="str">
            <v>2013010</v>
          </cell>
          <cell r="B622">
            <v>2013</v>
          </cell>
          <cell r="C622" t="str">
            <v>010</v>
          </cell>
          <cell r="D622" t="str">
            <v>Brückenkopf</v>
          </cell>
          <cell r="E622">
            <v>12</v>
          </cell>
        </row>
        <row r="623">
          <cell r="A623" t="str">
            <v>2013011</v>
          </cell>
          <cell r="B623">
            <v>2013</v>
          </cell>
          <cell r="C623" t="str">
            <v>011</v>
          </cell>
          <cell r="D623" t="str">
            <v>Altstadt NW</v>
          </cell>
          <cell r="E623">
            <v>29</v>
          </cell>
        </row>
        <row r="624">
          <cell r="A624" t="str">
            <v>2013012</v>
          </cell>
          <cell r="B624">
            <v>2013</v>
          </cell>
          <cell r="C624" t="str">
            <v>012</v>
          </cell>
          <cell r="D624" t="str">
            <v>Altstadt NO</v>
          </cell>
          <cell r="E624">
            <v>48</v>
          </cell>
        </row>
        <row r="625">
          <cell r="A625" t="str">
            <v>2013013</v>
          </cell>
          <cell r="B625">
            <v>2013</v>
          </cell>
          <cell r="C625" t="str">
            <v>013</v>
          </cell>
          <cell r="D625" t="str">
            <v>Altstadt SO</v>
          </cell>
          <cell r="E625">
            <v>8</v>
          </cell>
        </row>
        <row r="626">
          <cell r="A626" t="str">
            <v>2013014</v>
          </cell>
          <cell r="B626">
            <v>2013</v>
          </cell>
          <cell r="C626" t="str">
            <v>014</v>
          </cell>
          <cell r="D626" t="str">
            <v>Altstadt SW</v>
          </cell>
          <cell r="E626">
            <v>44</v>
          </cell>
        </row>
        <row r="627">
          <cell r="A627" t="str">
            <v>2013015</v>
          </cell>
          <cell r="B627">
            <v>2013</v>
          </cell>
          <cell r="C627" t="str">
            <v>015</v>
          </cell>
          <cell r="D627" t="str">
            <v>Probierlweg</v>
          </cell>
          <cell r="E627">
            <v>5</v>
          </cell>
        </row>
        <row r="628">
          <cell r="A628" t="str">
            <v>2013016</v>
          </cell>
          <cell r="B628">
            <v>2013</v>
          </cell>
          <cell r="C628" t="str">
            <v>016</v>
          </cell>
          <cell r="D628" t="str">
            <v>Gerolf. Straße</v>
          </cell>
          <cell r="E628">
            <v>17</v>
          </cell>
        </row>
        <row r="629">
          <cell r="A629" t="str">
            <v>2013017</v>
          </cell>
          <cell r="B629">
            <v>2013</v>
          </cell>
          <cell r="C629" t="str">
            <v>017</v>
          </cell>
          <cell r="D629" t="str">
            <v>Im Freihöfl</v>
          </cell>
          <cell r="E629">
            <v>85</v>
          </cell>
        </row>
        <row r="630">
          <cell r="A630" t="str">
            <v>2013021</v>
          </cell>
          <cell r="B630">
            <v>2013</v>
          </cell>
          <cell r="C630" t="str">
            <v>021</v>
          </cell>
          <cell r="D630" t="str">
            <v>Gabelsbergerstr.</v>
          </cell>
          <cell r="E630">
            <v>19</v>
          </cell>
        </row>
        <row r="631">
          <cell r="A631" t="str">
            <v>2013022</v>
          </cell>
          <cell r="B631">
            <v>2013</v>
          </cell>
          <cell r="C631" t="str">
            <v>022</v>
          </cell>
          <cell r="D631" t="str">
            <v>Nordbahnhof</v>
          </cell>
          <cell r="E631">
            <v>44</v>
          </cell>
        </row>
        <row r="632">
          <cell r="A632" t="str">
            <v>2013023</v>
          </cell>
          <cell r="B632">
            <v>2013</v>
          </cell>
          <cell r="C632" t="str">
            <v>023</v>
          </cell>
          <cell r="D632" t="str">
            <v>Herschelstraße</v>
          </cell>
          <cell r="E632">
            <v>100</v>
          </cell>
        </row>
        <row r="633">
          <cell r="A633" t="str">
            <v>2013024</v>
          </cell>
          <cell r="B633">
            <v>2013</v>
          </cell>
          <cell r="C633" t="str">
            <v>024</v>
          </cell>
          <cell r="D633" t="str">
            <v>Piusviertel</v>
          </cell>
          <cell r="E633">
            <v>201</v>
          </cell>
        </row>
        <row r="634">
          <cell r="A634" t="str">
            <v>2013025</v>
          </cell>
          <cell r="B634">
            <v>2013</v>
          </cell>
          <cell r="C634" t="str">
            <v>025</v>
          </cell>
          <cell r="D634" t="str">
            <v>AUDI-Bez.</v>
          </cell>
          <cell r="E634">
            <v>102</v>
          </cell>
        </row>
        <row r="635">
          <cell r="A635" t="str">
            <v>2013026</v>
          </cell>
          <cell r="B635">
            <v>2013</v>
          </cell>
          <cell r="C635" t="str">
            <v>026</v>
          </cell>
          <cell r="D635" t="str">
            <v>Richard-Strauß-Straße</v>
          </cell>
          <cell r="E635">
            <v>101</v>
          </cell>
        </row>
        <row r="636">
          <cell r="A636" t="str">
            <v>2013031</v>
          </cell>
          <cell r="B636">
            <v>2013</v>
          </cell>
          <cell r="C636" t="str">
            <v>031</v>
          </cell>
          <cell r="D636" t="str">
            <v>Schlachthofviert.</v>
          </cell>
          <cell r="E636">
            <v>85</v>
          </cell>
        </row>
        <row r="637">
          <cell r="A637" t="str">
            <v>2013032</v>
          </cell>
          <cell r="B637">
            <v>2013</v>
          </cell>
          <cell r="C637" t="str">
            <v>032</v>
          </cell>
          <cell r="D637" t="str">
            <v>Josephsviertel</v>
          </cell>
          <cell r="E637">
            <v>142</v>
          </cell>
        </row>
        <row r="638">
          <cell r="A638" t="str">
            <v>2013033</v>
          </cell>
          <cell r="B638">
            <v>2013</v>
          </cell>
          <cell r="C638" t="str">
            <v>033</v>
          </cell>
          <cell r="D638" t="str">
            <v>Gewerbegeb. Nord</v>
          </cell>
          <cell r="E638"/>
        </row>
        <row r="639">
          <cell r="A639" t="str">
            <v>2013034</v>
          </cell>
          <cell r="B639">
            <v>2013</v>
          </cell>
          <cell r="C639" t="str">
            <v>034</v>
          </cell>
          <cell r="D639" t="str">
            <v>Am Wasserwerk</v>
          </cell>
          <cell r="E639">
            <v>83</v>
          </cell>
        </row>
        <row r="640">
          <cell r="A640" t="str">
            <v>2013035</v>
          </cell>
          <cell r="B640">
            <v>2013</v>
          </cell>
          <cell r="C640" t="str">
            <v>035</v>
          </cell>
          <cell r="D640" t="str">
            <v>Schubert&amp;Salzer</v>
          </cell>
          <cell r="E640">
            <v>106</v>
          </cell>
        </row>
        <row r="641">
          <cell r="A641" t="str">
            <v>2013036</v>
          </cell>
          <cell r="B641">
            <v>2013</v>
          </cell>
          <cell r="C641" t="str">
            <v>036</v>
          </cell>
          <cell r="D641" t="str">
            <v>Konradviertel</v>
          </cell>
          <cell r="E641">
            <v>139</v>
          </cell>
        </row>
        <row r="642">
          <cell r="A642" t="str">
            <v>2013041</v>
          </cell>
          <cell r="B642">
            <v>2013</v>
          </cell>
          <cell r="C642" t="str">
            <v>041</v>
          </cell>
          <cell r="D642" t="str">
            <v>Ringsee</v>
          </cell>
          <cell r="E642">
            <v>43</v>
          </cell>
        </row>
        <row r="643">
          <cell r="A643" t="str">
            <v>2013042</v>
          </cell>
          <cell r="B643">
            <v>2013</v>
          </cell>
          <cell r="C643" t="str">
            <v>042</v>
          </cell>
          <cell r="D643" t="str">
            <v>Kothau</v>
          </cell>
          <cell r="E643">
            <v>40</v>
          </cell>
        </row>
        <row r="644">
          <cell r="A644" t="str">
            <v>2013043</v>
          </cell>
          <cell r="B644">
            <v>2013</v>
          </cell>
          <cell r="C644" t="str">
            <v>043</v>
          </cell>
          <cell r="D644" t="str">
            <v>Augustinviertel</v>
          </cell>
          <cell r="E644">
            <v>128</v>
          </cell>
        </row>
        <row r="645">
          <cell r="A645" t="str">
            <v>2013044</v>
          </cell>
          <cell r="B645">
            <v>2013</v>
          </cell>
          <cell r="C645" t="str">
            <v>044</v>
          </cell>
          <cell r="D645" t="str">
            <v>Monikaviertel</v>
          </cell>
          <cell r="E645">
            <v>69</v>
          </cell>
        </row>
        <row r="646">
          <cell r="A646" t="str">
            <v>2013045</v>
          </cell>
          <cell r="B646">
            <v>2013</v>
          </cell>
          <cell r="C646" t="str">
            <v>045</v>
          </cell>
          <cell r="D646" t="str">
            <v>Gewerbegeb. SO</v>
          </cell>
          <cell r="E646">
            <v>17</v>
          </cell>
        </row>
        <row r="647">
          <cell r="A647" t="str">
            <v>2013046</v>
          </cell>
          <cell r="B647">
            <v>2013</v>
          </cell>
          <cell r="C647" t="str">
            <v>046</v>
          </cell>
          <cell r="D647" t="str">
            <v>Niederfeld</v>
          </cell>
          <cell r="E647">
            <v>2</v>
          </cell>
        </row>
        <row r="648">
          <cell r="A648" t="str">
            <v>2013047</v>
          </cell>
          <cell r="B648">
            <v>2013</v>
          </cell>
          <cell r="C648" t="str">
            <v>047</v>
          </cell>
          <cell r="D648" t="str">
            <v>Rothenturm</v>
          </cell>
          <cell r="E648">
            <v>8</v>
          </cell>
        </row>
        <row r="649">
          <cell r="A649" t="str">
            <v>2013048</v>
          </cell>
          <cell r="B649">
            <v>2013</v>
          </cell>
          <cell r="C649" t="str">
            <v>048</v>
          </cell>
          <cell r="D649" t="str">
            <v>Am Auwaldsee</v>
          </cell>
          <cell r="E649">
            <v>1</v>
          </cell>
        </row>
        <row r="650">
          <cell r="A650" t="str">
            <v>2013051</v>
          </cell>
          <cell r="B650">
            <v>2013</v>
          </cell>
          <cell r="C650" t="str">
            <v>051</v>
          </cell>
          <cell r="D650" t="str">
            <v>Am Südfriedhof</v>
          </cell>
          <cell r="E650">
            <v>10</v>
          </cell>
        </row>
        <row r="651">
          <cell r="A651" t="str">
            <v>2013052</v>
          </cell>
          <cell r="B651">
            <v>2013</v>
          </cell>
          <cell r="C651" t="str">
            <v>052</v>
          </cell>
          <cell r="D651" t="str">
            <v>Haunwöhr</v>
          </cell>
          <cell r="E651">
            <v>40</v>
          </cell>
        </row>
        <row r="652">
          <cell r="A652" t="str">
            <v>2013053</v>
          </cell>
          <cell r="B652">
            <v>2013</v>
          </cell>
          <cell r="C652" t="str">
            <v>053</v>
          </cell>
          <cell r="D652" t="str">
            <v>Hundszell</v>
          </cell>
          <cell r="E652">
            <v>6</v>
          </cell>
        </row>
        <row r="653">
          <cell r="A653" t="str">
            <v>2013054</v>
          </cell>
          <cell r="B653">
            <v>2013</v>
          </cell>
          <cell r="C653" t="str">
            <v>054</v>
          </cell>
          <cell r="D653" t="str">
            <v>Knoglersfreude</v>
          </cell>
          <cell r="E653">
            <v>9</v>
          </cell>
        </row>
        <row r="654">
          <cell r="A654" t="str">
            <v>2013055</v>
          </cell>
          <cell r="B654">
            <v>2013</v>
          </cell>
          <cell r="C654" t="str">
            <v>055</v>
          </cell>
          <cell r="D654" t="str">
            <v>Herz-Jesu-Viertel</v>
          </cell>
          <cell r="E654">
            <v>26</v>
          </cell>
        </row>
        <row r="655">
          <cell r="A655" t="str">
            <v>2013061</v>
          </cell>
          <cell r="B655">
            <v>2013</v>
          </cell>
          <cell r="C655" t="str">
            <v>061</v>
          </cell>
          <cell r="D655" t="str">
            <v>Gerolfing Süd</v>
          </cell>
          <cell r="E655">
            <v>9</v>
          </cell>
        </row>
        <row r="656">
          <cell r="A656" t="str">
            <v>2013062</v>
          </cell>
          <cell r="B656">
            <v>2013</v>
          </cell>
          <cell r="C656" t="str">
            <v>062</v>
          </cell>
          <cell r="D656" t="str">
            <v>Irgertsheim</v>
          </cell>
          <cell r="E656">
            <v>5</v>
          </cell>
        </row>
        <row r="657">
          <cell r="A657" t="str">
            <v>2013063</v>
          </cell>
          <cell r="B657">
            <v>2013</v>
          </cell>
          <cell r="C657" t="str">
            <v>063</v>
          </cell>
          <cell r="D657" t="str">
            <v>Pettenhofen</v>
          </cell>
          <cell r="E657">
            <v>1</v>
          </cell>
        </row>
        <row r="658">
          <cell r="A658" t="str">
            <v>2013064</v>
          </cell>
          <cell r="B658">
            <v>2013</v>
          </cell>
          <cell r="C658" t="str">
            <v>064</v>
          </cell>
          <cell r="D658" t="str">
            <v>Mühlhausen</v>
          </cell>
          <cell r="E658"/>
        </row>
        <row r="659">
          <cell r="A659" t="str">
            <v>2013065</v>
          </cell>
          <cell r="B659">
            <v>2013</v>
          </cell>
          <cell r="C659" t="str">
            <v>065</v>
          </cell>
          <cell r="D659" t="str">
            <v>Dünzlau</v>
          </cell>
          <cell r="E659">
            <v>3</v>
          </cell>
        </row>
        <row r="660">
          <cell r="A660" t="str">
            <v>2013066</v>
          </cell>
          <cell r="B660">
            <v>2013</v>
          </cell>
          <cell r="C660" t="str">
            <v>066</v>
          </cell>
          <cell r="D660" t="str">
            <v>Gerolfing Nord</v>
          </cell>
          <cell r="E660">
            <v>13</v>
          </cell>
        </row>
        <row r="661">
          <cell r="A661" t="str">
            <v>2013071</v>
          </cell>
          <cell r="B661">
            <v>2013</v>
          </cell>
          <cell r="C661" t="str">
            <v>071</v>
          </cell>
          <cell r="D661" t="str">
            <v>Etting Ost</v>
          </cell>
          <cell r="E661">
            <v>23</v>
          </cell>
        </row>
        <row r="662">
          <cell r="A662" t="str">
            <v>2013072</v>
          </cell>
          <cell r="B662">
            <v>2013</v>
          </cell>
          <cell r="C662" t="str">
            <v>072</v>
          </cell>
          <cell r="D662" t="str">
            <v>Etting West</v>
          </cell>
          <cell r="E662">
            <v>8</v>
          </cell>
        </row>
        <row r="663">
          <cell r="A663" t="str">
            <v>2013081</v>
          </cell>
          <cell r="B663">
            <v>2013</v>
          </cell>
          <cell r="C663" t="str">
            <v>081</v>
          </cell>
          <cell r="D663" t="str">
            <v>Oberhaunstadt</v>
          </cell>
          <cell r="E663">
            <v>11</v>
          </cell>
        </row>
        <row r="664">
          <cell r="A664" t="str">
            <v>2013082</v>
          </cell>
          <cell r="B664">
            <v>2013</v>
          </cell>
          <cell r="C664" t="str">
            <v>082</v>
          </cell>
          <cell r="D664" t="str">
            <v>Unterhaunstadt</v>
          </cell>
          <cell r="E664">
            <v>30</v>
          </cell>
        </row>
        <row r="665">
          <cell r="A665" t="str">
            <v>2013083</v>
          </cell>
          <cell r="B665">
            <v>2013</v>
          </cell>
          <cell r="C665" t="str">
            <v>083</v>
          </cell>
          <cell r="D665" t="str">
            <v>Müllerbadsiedl.</v>
          </cell>
          <cell r="E665">
            <v>13</v>
          </cell>
        </row>
        <row r="666">
          <cell r="A666" t="str">
            <v>2013091</v>
          </cell>
          <cell r="B666">
            <v>2013</v>
          </cell>
          <cell r="C666" t="str">
            <v>091</v>
          </cell>
          <cell r="D666" t="str">
            <v>Feldkirchen</v>
          </cell>
          <cell r="E666">
            <v>24</v>
          </cell>
        </row>
        <row r="667">
          <cell r="A667" t="str">
            <v>2013092</v>
          </cell>
          <cell r="B667">
            <v>2013</v>
          </cell>
          <cell r="C667" t="str">
            <v>092</v>
          </cell>
          <cell r="D667" t="str">
            <v>Mailing(Fort Wrede)</v>
          </cell>
          <cell r="E667"/>
        </row>
        <row r="668">
          <cell r="A668" t="str">
            <v>2013093</v>
          </cell>
          <cell r="B668">
            <v>2013</v>
          </cell>
          <cell r="C668" t="str">
            <v>093</v>
          </cell>
          <cell r="D668" t="str">
            <v>Mailing Nord</v>
          </cell>
          <cell r="E668">
            <v>12</v>
          </cell>
        </row>
        <row r="669">
          <cell r="A669" t="str">
            <v>2013094</v>
          </cell>
          <cell r="B669">
            <v>2013</v>
          </cell>
          <cell r="C669" t="str">
            <v>094</v>
          </cell>
          <cell r="D669" t="str">
            <v>Mailing Süd</v>
          </cell>
          <cell r="E669">
            <v>29</v>
          </cell>
        </row>
        <row r="670">
          <cell r="A670" t="str">
            <v>2013101</v>
          </cell>
          <cell r="B670">
            <v>2013</v>
          </cell>
          <cell r="C670" t="str">
            <v>101</v>
          </cell>
          <cell r="D670" t="str">
            <v>Zuchering Süd</v>
          </cell>
          <cell r="E670">
            <v>31</v>
          </cell>
        </row>
        <row r="671">
          <cell r="A671" t="str">
            <v>2013102</v>
          </cell>
          <cell r="B671">
            <v>2013</v>
          </cell>
          <cell r="C671" t="str">
            <v>102</v>
          </cell>
          <cell r="D671" t="str">
            <v>Winden</v>
          </cell>
          <cell r="E671"/>
        </row>
        <row r="672">
          <cell r="A672" t="str">
            <v>2013103</v>
          </cell>
          <cell r="B672">
            <v>2013</v>
          </cell>
          <cell r="C672" t="str">
            <v>103</v>
          </cell>
          <cell r="D672" t="str">
            <v>Hagau</v>
          </cell>
          <cell r="E672">
            <v>3</v>
          </cell>
        </row>
        <row r="673">
          <cell r="A673" t="str">
            <v>2013105</v>
          </cell>
          <cell r="B673">
            <v>2013</v>
          </cell>
          <cell r="C673" t="str">
            <v>105</v>
          </cell>
          <cell r="D673" t="str">
            <v>Oberbrunnenreuth</v>
          </cell>
          <cell r="E673">
            <v>5</v>
          </cell>
        </row>
        <row r="674">
          <cell r="A674" t="str">
            <v>2013106</v>
          </cell>
          <cell r="B674">
            <v>2013</v>
          </cell>
          <cell r="C674" t="str">
            <v>106</v>
          </cell>
          <cell r="D674" t="str">
            <v>Spitalhof</v>
          </cell>
          <cell r="E674">
            <v>9</v>
          </cell>
        </row>
        <row r="675">
          <cell r="A675" t="str">
            <v>2013107</v>
          </cell>
          <cell r="B675">
            <v>2013</v>
          </cell>
          <cell r="C675" t="str">
            <v>107</v>
          </cell>
          <cell r="D675" t="str">
            <v>Unterbrunnenreuth</v>
          </cell>
          <cell r="E675">
            <v>7</v>
          </cell>
        </row>
        <row r="676">
          <cell r="A676" t="str">
            <v>2013108</v>
          </cell>
          <cell r="B676">
            <v>2013</v>
          </cell>
          <cell r="C676" t="str">
            <v>108</v>
          </cell>
          <cell r="D676" t="str">
            <v>Zuchering Nord</v>
          </cell>
          <cell r="E676">
            <v>10</v>
          </cell>
        </row>
        <row r="677">
          <cell r="A677" t="str">
            <v>2013109</v>
          </cell>
          <cell r="B677">
            <v>2013</v>
          </cell>
          <cell r="C677" t="str">
            <v>109</v>
          </cell>
          <cell r="D677" t="str">
            <v>Seehof</v>
          </cell>
          <cell r="E677">
            <v>2</v>
          </cell>
        </row>
        <row r="678">
          <cell r="A678" t="str">
            <v>2013111</v>
          </cell>
          <cell r="B678">
            <v>2013</v>
          </cell>
          <cell r="C678" t="str">
            <v>111</v>
          </cell>
          <cell r="D678" t="str">
            <v>Hollerstauden</v>
          </cell>
          <cell r="E678">
            <v>44</v>
          </cell>
        </row>
        <row r="679">
          <cell r="A679" t="str">
            <v>2013112</v>
          </cell>
          <cell r="B679">
            <v>2013</v>
          </cell>
          <cell r="C679" t="str">
            <v>112</v>
          </cell>
          <cell r="D679" t="str">
            <v>Friedrichshofen</v>
          </cell>
          <cell r="E679">
            <v>42</v>
          </cell>
        </row>
        <row r="680">
          <cell r="A680" t="str">
            <v>2013113</v>
          </cell>
          <cell r="B680">
            <v>2013</v>
          </cell>
          <cell r="C680" t="str">
            <v>113</v>
          </cell>
          <cell r="D680" t="str">
            <v>Gaimersheimer Heide</v>
          </cell>
          <cell r="E680"/>
        </row>
        <row r="681">
          <cell r="A681" t="str">
            <v>2013121</v>
          </cell>
          <cell r="B681">
            <v>2013</v>
          </cell>
          <cell r="C681" t="str">
            <v>121</v>
          </cell>
          <cell r="D681" t="str">
            <v>Antonviertel</v>
          </cell>
          <cell r="E681">
            <v>95</v>
          </cell>
        </row>
        <row r="682">
          <cell r="A682" t="str">
            <v>2013122</v>
          </cell>
          <cell r="B682">
            <v>2013</v>
          </cell>
          <cell r="C682" t="str">
            <v>122</v>
          </cell>
          <cell r="D682" t="str">
            <v>Bahnhofsviertel</v>
          </cell>
          <cell r="E682">
            <v>82</v>
          </cell>
        </row>
        <row r="683">
          <cell r="A683" t="str">
            <v>2013123</v>
          </cell>
          <cell r="B683">
            <v>2013</v>
          </cell>
          <cell r="C683" t="str">
            <v>123</v>
          </cell>
          <cell r="D683" t="str">
            <v>Unsernherrn</v>
          </cell>
          <cell r="E683">
            <v>25</v>
          </cell>
        </row>
        <row r="684">
          <cell r="A684" t="str">
            <v>2013o. Z.</v>
          </cell>
          <cell r="B684">
            <v>2013</v>
          </cell>
          <cell r="C684" t="str">
            <v>o. Z.</v>
          </cell>
          <cell r="D684" t="str">
            <v>ohne Zuordnung</v>
          </cell>
          <cell r="E684">
            <v>99</v>
          </cell>
        </row>
        <row r="685">
          <cell r="A685" t="str">
            <v>201301</v>
          </cell>
          <cell r="B685">
            <v>2013</v>
          </cell>
          <cell r="C685" t="str">
            <v>01</v>
          </cell>
          <cell r="D685" t="str">
            <v>Mitte</v>
          </cell>
          <cell r="E685">
            <v>248</v>
          </cell>
        </row>
        <row r="686">
          <cell r="A686" t="str">
            <v>201302</v>
          </cell>
          <cell r="B686">
            <v>2013</v>
          </cell>
          <cell r="C686" t="str">
            <v>02</v>
          </cell>
          <cell r="D686" t="str">
            <v>Nordwest</v>
          </cell>
          <cell r="E686">
            <v>567</v>
          </cell>
        </row>
        <row r="687">
          <cell r="A687" t="str">
            <v>201303</v>
          </cell>
          <cell r="B687">
            <v>2013</v>
          </cell>
          <cell r="C687" t="str">
            <v>03</v>
          </cell>
          <cell r="D687" t="str">
            <v>Nordost</v>
          </cell>
          <cell r="E687">
            <v>555</v>
          </cell>
        </row>
        <row r="688">
          <cell r="A688" t="str">
            <v>201304</v>
          </cell>
          <cell r="B688">
            <v>2013</v>
          </cell>
          <cell r="C688" t="str">
            <v>04</v>
          </cell>
          <cell r="D688" t="str">
            <v>Südost</v>
          </cell>
          <cell r="E688">
            <v>308</v>
          </cell>
        </row>
        <row r="689">
          <cell r="A689" t="str">
            <v>201305</v>
          </cell>
          <cell r="B689">
            <v>2013</v>
          </cell>
          <cell r="C689" t="str">
            <v>05</v>
          </cell>
          <cell r="D689" t="str">
            <v>Südwest</v>
          </cell>
          <cell r="E689">
            <v>91</v>
          </cell>
        </row>
        <row r="690">
          <cell r="A690" t="str">
            <v>201306</v>
          </cell>
          <cell r="B690">
            <v>2013</v>
          </cell>
          <cell r="C690" t="str">
            <v>06</v>
          </cell>
          <cell r="D690" t="str">
            <v>West</v>
          </cell>
          <cell r="E690">
            <v>31</v>
          </cell>
        </row>
        <row r="691">
          <cell r="A691" t="str">
            <v>201307</v>
          </cell>
          <cell r="B691">
            <v>2013</v>
          </cell>
          <cell r="C691" t="str">
            <v>07</v>
          </cell>
          <cell r="D691" t="str">
            <v>Etting</v>
          </cell>
          <cell r="E691">
            <v>31</v>
          </cell>
        </row>
        <row r="692">
          <cell r="A692" t="str">
            <v>201308</v>
          </cell>
          <cell r="B692">
            <v>2013</v>
          </cell>
          <cell r="C692" t="str">
            <v>08</v>
          </cell>
          <cell r="D692" t="str">
            <v>Oberhaunstadt</v>
          </cell>
          <cell r="E692">
            <v>54</v>
          </cell>
        </row>
        <row r="693">
          <cell r="A693" t="str">
            <v>201309</v>
          </cell>
          <cell r="B693">
            <v>2013</v>
          </cell>
          <cell r="C693" t="str">
            <v>09</v>
          </cell>
          <cell r="D693" t="str">
            <v>Mailing</v>
          </cell>
          <cell r="E693">
            <v>65</v>
          </cell>
        </row>
        <row r="694">
          <cell r="A694" t="str">
            <v>201310</v>
          </cell>
          <cell r="B694">
            <v>2013</v>
          </cell>
          <cell r="C694" t="str">
            <v>10</v>
          </cell>
          <cell r="D694" t="str">
            <v>Süd</v>
          </cell>
          <cell r="E694">
            <v>67</v>
          </cell>
        </row>
        <row r="695">
          <cell r="A695" t="str">
            <v>201311</v>
          </cell>
          <cell r="B695">
            <v>2013</v>
          </cell>
          <cell r="C695" t="str">
            <v>11</v>
          </cell>
          <cell r="D695" t="str">
            <v>Friedrichshofen-Hollerst.</v>
          </cell>
          <cell r="E695">
            <v>86</v>
          </cell>
        </row>
        <row r="696">
          <cell r="A696" t="str">
            <v>201312</v>
          </cell>
          <cell r="B696">
            <v>2013</v>
          </cell>
          <cell r="C696" t="str">
            <v>12</v>
          </cell>
          <cell r="D696" t="str">
            <v>Münchener Straße</v>
          </cell>
          <cell r="E696">
            <v>202</v>
          </cell>
        </row>
        <row r="697">
          <cell r="A697" t="str">
            <v>2013ohne Zuordnung</v>
          </cell>
          <cell r="B697">
            <v>2013</v>
          </cell>
          <cell r="C697" t="str">
            <v>ohne Zuordnung</v>
          </cell>
          <cell r="D697" t="str">
            <v>ohne Zuordnung</v>
          </cell>
          <cell r="E697">
            <v>99</v>
          </cell>
        </row>
        <row r="698">
          <cell r="A698" t="str">
            <v>2013#Gesamt</v>
          </cell>
          <cell r="B698">
            <v>2013</v>
          </cell>
          <cell r="C698" t="str">
            <v>#Gesamt</v>
          </cell>
          <cell r="D698" t="str">
            <v>Stadt Ingolstadt</v>
          </cell>
          <cell r="E698">
            <v>2404</v>
          </cell>
        </row>
        <row r="699">
          <cell r="A699" t="str">
            <v>2014010</v>
          </cell>
          <cell r="B699">
            <v>2014</v>
          </cell>
          <cell r="C699" t="str">
            <v>010</v>
          </cell>
          <cell r="D699" t="str">
            <v>Brückenkopf</v>
          </cell>
          <cell r="E699">
            <v>13</v>
          </cell>
        </row>
        <row r="700">
          <cell r="A700" t="str">
            <v>2014011</v>
          </cell>
          <cell r="B700">
            <v>2014</v>
          </cell>
          <cell r="C700" t="str">
            <v>011</v>
          </cell>
          <cell r="D700" t="str">
            <v>Altstadt NW</v>
          </cell>
          <cell r="E700">
            <v>35</v>
          </cell>
        </row>
        <row r="701">
          <cell r="A701" t="str">
            <v>2014012</v>
          </cell>
          <cell r="B701">
            <v>2014</v>
          </cell>
          <cell r="C701" t="str">
            <v>012</v>
          </cell>
          <cell r="D701" t="str">
            <v>Altstadt NO</v>
          </cell>
          <cell r="E701">
            <v>59</v>
          </cell>
        </row>
        <row r="702">
          <cell r="A702" t="str">
            <v>2014013</v>
          </cell>
          <cell r="B702">
            <v>2014</v>
          </cell>
          <cell r="C702" t="str">
            <v>013</v>
          </cell>
          <cell r="D702" t="str">
            <v>Altstadt SO</v>
          </cell>
          <cell r="E702">
            <v>6</v>
          </cell>
        </row>
        <row r="703">
          <cell r="A703" t="str">
            <v>2014014</v>
          </cell>
          <cell r="B703">
            <v>2014</v>
          </cell>
          <cell r="C703" t="str">
            <v>014</v>
          </cell>
          <cell r="D703" t="str">
            <v>Altstadt SW</v>
          </cell>
          <cell r="E703">
            <v>47</v>
          </cell>
        </row>
        <row r="704">
          <cell r="A704" t="str">
            <v>2014015</v>
          </cell>
          <cell r="B704">
            <v>2014</v>
          </cell>
          <cell r="C704" t="str">
            <v>015</v>
          </cell>
          <cell r="D704" t="str">
            <v>Probierlweg</v>
          </cell>
          <cell r="E704">
            <v>10</v>
          </cell>
        </row>
        <row r="705">
          <cell r="A705" t="str">
            <v>2014016</v>
          </cell>
          <cell r="B705">
            <v>2014</v>
          </cell>
          <cell r="C705" t="str">
            <v>016</v>
          </cell>
          <cell r="D705" t="str">
            <v>Gerolf. Straße</v>
          </cell>
          <cell r="E705">
            <v>22</v>
          </cell>
        </row>
        <row r="706">
          <cell r="A706" t="str">
            <v>2014017</v>
          </cell>
          <cell r="B706">
            <v>2014</v>
          </cell>
          <cell r="C706" t="str">
            <v>017</v>
          </cell>
          <cell r="D706" t="str">
            <v>Im Freihöfl</v>
          </cell>
          <cell r="E706">
            <v>91</v>
          </cell>
        </row>
        <row r="707">
          <cell r="A707" t="str">
            <v>2014021</v>
          </cell>
          <cell r="B707">
            <v>2014</v>
          </cell>
          <cell r="C707" t="str">
            <v>021</v>
          </cell>
          <cell r="D707" t="str">
            <v>Gabelsbergerstr.</v>
          </cell>
          <cell r="E707">
            <v>21</v>
          </cell>
        </row>
        <row r="708">
          <cell r="A708" t="str">
            <v>2014022</v>
          </cell>
          <cell r="B708">
            <v>2014</v>
          </cell>
          <cell r="C708" t="str">
            <v>022</v>
          </cell>
          <cell r="D708" t="str">
            <v>Nordbahnhof</v>
          </cell>
          <cell r="E708">
            <v>36</v>
          </cell>
        </row>
        <row r="709">
          <cell r="A709" t="str">
            <v>2014023</v>
          </cell>
          <cell r="B709">
            <v>2014</v>
          </cell>
          <cell r="C709" t="str">
            <v>023</v>
          </cell>
          <cell r="D709" t="str">
            <v>Herschelstraße</v>
          </cell>
          <cell r="E709">
            <v>111</v>
          </cell>
        </row>
        <row r="710">
          <cell r="A710" t="str">
            <v>2014024</v>
          </cell>
          <cell r="B710">
            <v>2014</v>
          </cell>
          <cell r="C710" t="str">
            <v>024</v>
          </cell>
          <cell r="D710" t="str">
            <v>Piusviertel</v>
          </cell>
          <cell r="E710">
            <v>230</v>
          </cell>
        </row>
        <row r="711">
          <cell r="A711" t="str">
            <v>2014025</v>
          </cell>
          <cell r="B711">
            <v>2014</v>
          </cell>
          <cell r="C711" t="str">
            <v>025</v>
          </cell>
          <cell r="D711" t="str">
            <v>AUDI-Bez.</v>
          </cell>
          <cell r="E711">
            <v>123</v>
          </cell>
        </row>
        <row r="712">
          <cell r="A712" t="str">
            <v>2014026</v>
          </cell>
          <cell r="B712">
            <v>2014</v>
          </cell>
          <cell r="C712" t="str">
            <v>026</v>
          </cell>
          <cell r="D712" t="str">
            <v>Richard-Strauß-Straße</v>
          </cell>
          <cell r="E712">
            <v>91</v>
          </cell>
        </row>
        <row r="713">
          <cell r="A713" t="str">
            <v>2014031</v>
          </cell>
          <cell r="B713">
            <v>2014</v>
          </cell>
          <cell r="C713" t="str">
            <v>031</v>
          </cell>
          <cell r="D713" t="str">
            <v>Schlachthofviert.</v>
          </cell>
          <cell r="E713">
            <v>95</v>
          </cell>
        </row>
        <row r="714">
          <cell r="A714" t="str">
            <v>2014032</v>
          </cell>
          <cell r="B714">
            <v>2014</v>
          </cell>
          <cell r="C714" t="str">
            <v>032</v>
          </cell>
          <cell r="D714" t="str">
            <v>Josephsviertel</v>
          </cell>
          <cell r="E714">
            <v>154</v>
          </cell>
        </row>
        <row r="715">
          <cell r="A715" t="str">
            <v>2014033</v>
          </cell>
          <cell r="B715">
            <v>2014</v>
          </cell>
          <cell r="C715" t="str">
            <v>033</v>
          </cell>
          <cell r="D715" t="str">
            <v>Gewerbegeb. Nord</v>
          </cell>
          <cell r="E715">
            <v>1</v>
          </cell>
        </row>
        <row r="716">
          <cell r="A716" t="str">
            <v>2014034</v>
          </cell>
          <cell r="B716">
            <v>2014</v>
          </cell>
          <cell r="C716" t="str">
            <v>034</v>
          </cell>
          <cell r="D716" t="str">
            <v>Am Wasserwerk</v>
          </cell>
          <cell r="E716">
            <v>94</v>
          </cell>
        </row>
        <row r="717">
          <cell r="A717" t="str">
            <v>2014035</v>
          </cell>
          <cell r="B717">
            <v>2014</v>
          </cell>
          <cell r="C717" t="str">
            <v>035</v>
          </cell>
          <cell r="D717" t="str">
            <v>Schubert&amp;Salzer</v>
          </cell>
          <cell r="E717">
            <v>114</v>
          </cell>
        </row>
        <row r="718">
          <cell r="A718" t="str">
            <v>2014036</v>
          </cell>
          <cell r="B718">
            <v>2014</v>
          </cell>
          <cell r="C718" t="str">
            <v>036</v>
          </cell>
          <cell r="D718" t="str">
            <v>Konradviertel</v>
          </cell>
          <cell r="E718">
            <v>144</v>
          </cell>
        </row>
        <row r="719">
          <cell r="A719" t="str">
            <v>2014041</v>
          </cell>
          <cell r="B719">
            <v>2014</v>
          </cell>
          <cell r="C719" t="str">
            <v>041</v>
          </cell>
          <cell r="D719" t="str">
            <v>Ringsee</v>
          </cell>
          <cell r="E719">
            <v>27</v>
          </cell>
        </row>
        <row r="720">
          <cell r="A720" t="str">
            <v>2014042</v>
          </cell>
          <cell r="B720">
            <v>2014</v>
          </cell>
          <cell r="C720" t="str">
            <v>042</v>
          </cell>
          <cell r="D720" t="str">
            <v>Kothau</v>
          </cell>
          <cell r="E720">
            <v>33</v>
          </cell>
        </row>
        <row r="721">
          <cell r="A721" t="str">
            <v>2014043</v>
          </cell>
          <cell r="B721">
            <v>2014</v>
          </cell>
          <cell r="C721" t="str">
            <v>043</v>
          </cell>
          <cell r="D721" t="str">
            <v>Augustinviertel</v>
          </cell>
          <cell r="E721">
            <v>161</v>
          </cell>
        </row>
        <row r="722">
          <cell r="A722" t="str">
            <v>2014044</v>
          </cell>
          <cell r="B722">
            <v>2014</v>
          </cell>
          <cell r="C722" t="str">
            <v>044</v>
          </cell>
          <cell r="D722" t="str">
            <v>Monikaviertel</v>
          </cell>
          <cell r="E722">
            <v>51</v>
          </cell>
        </row>
        <row r="723">
          <cell r="A723" t="str">
            <v>2014045</v>
          </cell>
          <cell r="B723">
            <v>2014</v>
          </cell>
          <cell r="C723" t="str">
            <v>045</v>
          </cell>
          <cell r="D723" t="str">
            <v>Gewerbegeb. SO</v>
          </cell>
          <cell r="E723">
            <v>16</v>
          </cell>
        </row>
        <row r="724">
          <cell r="A724" t="str">
            <v>2014046</v>
          </cell>
          <cell r="B724">
            <v>2014</v>
          </cell>
          <cell r="C724" t="str">
            <v>046</v>
          </cell>
          <cell r="D724" t="str">
            <v>Niederfeld</v>
          </cell>
          <cell r="E724">
            <v>6</v>
          </cell>
        </row>
        <row r="725">
          <cell r="A725" t="str">
            <v>2014047</v>
          </cell>
          <cell r="B725">
            <v>2014</v>
          </cell>
          <cell r="C725" t="str">
            <v>047</v>
          </cell>
          <cell r="D725" t="str">
            <v>Rothenturm</v>
          </cell>
          <cell r="E725">
            <v>7</v>
          </cell>
        </row>
        <row r="726">
          <cell r="A726" t="str">
            <v>2014048</v>
          </cell>
          <cell r="B726">
            <v>2014</v>
          </cell>
          <cell r="C726" t="str">
            <v>048</v>
          </cell>
          <cell r="D726" t="str">
            <v>Am Auwaldsee</v>
          </cell>
          <cell r="E726">
            <v>2</v>
          </cell>
        </row>
        <row r="727">
          <cell r="A727" t="str">
            <v>2014051</v>
          </cell>
          <cell r="B727">
            <v>2014</v>
          </cell>
          <cell r="C727" t="str">
            <v>051</v>
          </cell>
          <cell r="D727" t="str">
            <v>Am Südfriedhof</v>
          </cell>
          <cell r="E727">
            <v>14</v>
          </cell>
        </row>
        <row r="728">
          <cell r="A728" t="str">
            <v>2014052</v>
          </cell>
          <cell r="B728">
            <v>2014</v>
          </cell>
          <cell r="C728" t="str">
            <v>052</v>
          </cell>
          <cell r="D728" t="str">
            <v>Haunwöhr</v>
          </cell>
          <cell r="E728">
            <v>38</v>
          </cell>
        </row>
        <row r="729">
          <cell r="A729" t="str">
            <v>2014053</v>
          </cell>
          <cell r="B729">
            <v>2014</v>
          </cell>
          <cell r="C729" t="str">
            <v>053</v>
          </cell>
          <cell r="D729" t="str">
            <v>Hundszell</v>
          </cell>
          <cell r="E729">
            <v>7</v>
          </cell>
        </row>
        <row r="730">
          <cell r="A730" t="str">
            <v>2014054</v>
          </cell>
          <cell r="B730">
            <v>2014</v>
          </cell>
          <cell r="C730" t="str">
            <v>054</v>
          </cell>
          <cell r="D730" t="str">
            <v>Knoglersfreude</v>
          </cell>
          <cell r="E730">
            <v>6</v>
          </cell>
        </row>
        <row r="731">
          <cell r="A731" t="str">
            <v>2014055</v>
          </cell>
          <cell r="B731">
            <v>2014</v>
          </cell>
          <cell r="C731" t="str">
            <v>055</v>
          </cell>
          <cell r="D731" t="str">
            <v>Herz-Jesu-Viertel</v>
          </cell>
          <cell r="E731">
            <v>33</v>
          </cell>
        </row>
        <row r="732">
          <cell r="A732" t="str">
            <v>2014061</v>
          </cell>
          <cell r="B732">
            <v>2014</v>
          </cell>
          <cell r="C732" t="str">
            <v>061</v>
          </cell>
          <cell r="D732" t="str">
            <v>Gerolfing Süd</v>
          </cell>
          <cell r="E732">
            <v>8</v>
          </cell>
        </row>
        <row r="733">
          <cell r="A733" t="str">
            <v>2014062</v>
          </cell>
          <cell r="B733">
            <v>2014</v>
          </cell>
          <cell r="C733" t="str">
            <v>062</v>
          </cell>
          <cell r="D733" t="str">
            <v>Irgertsheim</v>
          </cell>
          <cell r="E733">
            <v>5</v>
          </cell>
        </row>
        <row r="734">
          <cell r="A734" t="str">
            <v>2014063</v>
          </cell>
          <cell r="B734">
            <v>2014</v>
          </cell>
          <cell r="C734" t="str">
            <v>063</v>
          </cell>
          <cell r="D734" t="str">
            <v>Pettenhofen</v>
          </cell>
          <cell r="E734">
            <v>5</v>
          </cell>
        </row>
        <row r="735">
          <cell r="A735" t="str">
            <v>2014064</v>
          </cell>
          <cell r="B735">
            <v>2014</v>
          </cell>
          <cell r="C735" t="str">
            <v>064</v>
          </cell>
          <cell r="D735" t="str">
            <v>Mühlhausen</v>
          </cell>
          <cell r="E735">
            <v>1</v>
          </cell>
        </row>
        <row r="736">
          <cell r="A736" t="str">
            <v>2014065</v>
          </cell>
          <cell r="B736">
            <v>2014</v>
          </cell>
          <cell r="C736" t="str">
            <v>065</v>
          </cell>
          <cell r="D736" t="str">
            <v>Dünzlau</v>
          </cell>
          <cell r="E736">
            <v>3</v>
          </cell>
        </row>
        <row r="737">
          <cell r="A737" t="str">
            <v>2014066</v>
          </cell>
          <cell r="B737">
            <v>2014</v>
          </cell>
          <cell r="C737" t="str">
            <v>066</v>
          </cell>
          <cell r="D737" t="str">
            <v>Gerolfing Nord</v>
          </cell>
          <cell r="E737">
            <v>12</v>
          </cell>
        </row>
        <row r="738">
          <cell r="A738" t="str">
            <v>2014071</v>
          </cell>
          <cell r="B738">
            <v>2014</v>
          </cell>
          <cell r="C738" t="str">
            <v>071</v>
          </cell>
          <cell r="D738" t="str">
            <v>Etting Ost</v>
          </cell>
          <cell r="E738">
            <v>25</v>
          </cell>
        </row>
        <row r="739">
          <cell r="A739" t="str">
            <v>2014072</v>
          </cell>
          <cell r="B739">
            <v>2014</v>
          </cell>
          <cell r="C739" t="str">
            <v>072</v>
          </cell>
          <cell r="D739" t="str">
            <v>Etting West</v>
          </cell>
          <cell r="E739">
            <v>14</v>
          </cell>
        </row>
        <row r="740">
          <cell r="A740" t="str">
            <v>2014081</v>
          </cell>
          <cell r="B740">
            <v>2014</v>
          </cell>
          <cell r="C740" t="str">
            <v>081</v>
          </cell>
          <cell r="D740" t="str">
            <v>Oberhaunstadt</v>
          </cell>
          <cell r="E740">
            <v>15</v>
          </cell>
        </row>
        <row r="741">
          <cell r="A741" t="str">
            <v>2014082</v>
          </cell>
          <cell r="B741">
            <v>2014</v>
          </cell>
          <cell r="C741" t="str">
            <v>082</v>
          </cell>
          <cell r="D741" t="str">
            <v>Unterhaunstadt</v>
          </cell>
          <cell r="E741">
            <v>33</v>
          </cell>
        </row>
        <row r="742">
          <cell r="A742" t="str">
            <v>2014083</v>
          </cell>
          <cell r="B742">
            <v>2014</v>
          </cell>
          <cell r="C742" t="str">
            <v>083</v>
          </cell>
          <cell r="D742" t="str">
            <v>Müllerbadsiedl.</v>
          </cell>
          <cell r="E742">
            <v>19</v>
          </cell>
        </row>
        <row r="743">
          <cell r="A743" t="str">
            <v>2014091</v>
          </cell>
          <cell r="B743">
            <v>2014</v>
          </cell>
          <cell r="C743" t="str">
            <v>091</v>
          </cell>
          <cell r="D743" t="str">
            <v>Feldkirchen</v>
          </cell>
          <cell r="E743">
            <v>31</v>
          </cell>
        </row>
        <row r="744">
          <cell r="A744" t="str">
            <v>2014092</v>
          </cell>
          <cell r="B744">
            <v>2014</v>
          </cell>
          <cell r="C744" t="str">
            <v>092</v>
          </cell>
          <cell r="D744" t="str">
            <v>Mailing(Fort Wrede)</v>
          </cell>
          <cell r="E744"/>
        </row>
        <row r="745">
          <cell r="A745" t="str">
            <v>2014093</v>
          </cell>
          <cell r="B745">
            <v>2014</v>
          </cell>
          <cell r="C745" t="str">
            <v>093</v>
          </cell>
          <cell r="D745" t="str">
            <v>Mailing Nord</v>
          </cell>
          <cell r="E745">
            <v>22</v>
          </cell>
        </row>
        <row r="746">
          <cell r="A746" t="str">
            <v>2014094</v>
          </cell>
          <cell r="B746">
            <v>2014</v>
          </cell>
          <cell r="C746" t="str">
            <v>094</v>
          </cell>
          <cell r="D746" t="str">
            <v>Mailing Süd</v>
          </cell>
          <cell r="E746">
            <v>28</v>
          </cell>
        </row>
        <row r="747">
          <cell r="A747" t="str">
            <v>2014101</v>
          </cell>
          <cell r="B747">
            <v>2014</v>
          </cell>
          <cell r="C747" t="str">
            <v>101</v>
          </cell>
          <cell r="D747" t="str">
            <v>Zuchering Süd</v>
          </cell>
          <cell r="E747">
            <v>25</v>
          </cell>
        </row>
        <row r="748">
          <cell r="A748" t="str">
            <v>2014102</v>
          </cell>
          <cell r="B748">
            <v>2014</v>
          </cell>
          <cell r="C748" t="str">
            <v>102</v>
          </cell>
          <cell r="D748" t="str">
            <v>Winden</v>
          </cell>
          <cell r="E748"/>
        </row>
        <row r="749">
          <cell r="A749" t="str">
            <v>2014103</v>
          </cell>
          <cell r="B749">
            <v>2014</v>
          </cell>
          <cell r="C749" t="str">
            <v>103</v>
          </cell>
          <cell r="D749" t="str">
            <v>Hagau</v>
          </cell>
          <cell r="E749">
            <v>5</v>
          </cell>
        </row>
        <row r="750">
          <cell r="A750" t="str">
            <v>2014105</v>
          </cell>
          <cell r="B750">
            <v>2014</v>
          </cell>
          <cell r="C750" t="str">
            <v>105</v>
          </cell>
          <cell r="D750" t="str">
            <v>Oberbrunnenreuth</v>
          </cell>
          <cell r="E750">
            <v>6</v>
          </cell>
        </row>
        <row r="751">
          <cell r="A751" t="str">
            <v>2014106</v>
          </cell>
          <cell r="B751">
            <v>2014</v>
          </cell>
          <cell r="C751" t="str">
            <v>106</v>
          </cell>
          <cell r="D751" t="str">
            <v>Spitalhof</v>
          </cell>
          <cell r="E751">
            <v>9</v>
          </cell>
        </row>
        <row r="752">
          <cell r="A752" t="str">
            <v>2014107</v>
          </cell>
          <cell r="B752">
            <v>2014</v>
          </cell>
          <cell r="C752" t="str">
            <v>107</v>
          </cell>
          <cell r="D752" t="str">
            <v>Unterbrunnenreuth</v>
          </cell>
          <cell r="E752">
            <v>17</v>
          </cell>
        </row>
        <row r="753">
          <cell r="A753" t="str">
            <v>2014108</v>
          </cell>
          <cell r="B753">
            <v>2014</v>
          </cell>
          <cell r="C753" t="str">
            <v>108</v>
          </cell>
          <cell r="D753" t="str">
            <v>Zuchering Nord</v>
          </cell>
          <cell r="E753">
            <v>6</v>
          </cell>
        </row>
        <row r="754">
          <cell r="A754" t="str">
            <v>2014109</v>
          </cell>
          <cell r="B754">
            <v>2014</v>
          </cell>
          <cell r="C754" t="str">
            <v>109</v>
          </cell>
          <cell r="D754" t="str">
            <v>Seehof</v>
          </cell>
          <cell r="E754">
            <v>4</v>
          </cell>
        </row>
        <row r="755">
          <cell r="A755" t="str">
            <v>2014111</v>
          </cell>
          <cell r="B755">
            <v>2014</v>
          </cell>
          <cell r="C755" t="str">
            <v>111</v>
          </cell>
          <cell r="D755" t="str">
            <v>Hollerstauden</v>
          </cell>
          <cell r="E755">
            <v>37</v>
          </cell>
        </row>
        <row r="756">
          <cell r="A756" t="str">
            <v>2014112</v>
          </cell>
          <cell r="B756">
            <v>2014</v>
          </cell>
          <cell r="C756" t="str">
            <v>112</v>
          </cell>
          <cell r="D756" t="str">
            <v>Friedrichshofen</v>
          </cell>
          <cell r="E756">
            <v>68</v>
          </cell>
        </row>
        <row r="757">
          <cell r="A757" t="str">
            <v>2014113</v>
          </cell>
          <cell r="B757">
            <v>2014</v>
          </cell>
          <cell r="C757" t="str">
            <v>113</v>
          </cell>
          <cell r="D757" t="str">
            <v>Gaimersheimer Heide</v>
          </cell>
          <cell r="E757"/>
        </row>
        <row r="758">
          <cell r="A758" t="str">
            <v>2014121</v>
          </cell>
          <cell r="B758">
            <v>2014</v>
          </cell>
          <cell r="C758" t="str">
            <v>121</v>
          </cell>
          <cell r="D758" t="str">
            <v>Antonviertel</v>
          </cell>
          <cell r="E758">
            <v>93</v>
          </cell>
        </row>
        <row r="759">
          <cell r="A759" t="str">
            <v>2014122</v>
          </cell>
          <cell r="B759">
            <v>2014</v>
          </cell>
          <cell r="C759" t="str">
            <v>122</v>
          </cell>
          <cell r="D759" t="str">
            <v>Bahnhofsviertel</v>
          </cell>
          <cell r="E759">
            <v>94</v>
          </cell>
        </row>
        <row r="760">
          <cell r="A760" t="str">
            <v>2014123</v>
          </cell>
          <cell r="B760">
            <v>2014</v>
          </cell>
          <cell r="C760" t="str">
            <v>123</v>
          </cell>
          <cell r="D760" t="str">
            <v>Unsernherrn</v>
          </cell>
          <cell r="E760">
            <v>28</v>
          </cell>
        </row>
        <row r="761">
          <cell r="A761" t="str">
            <v>2014o. Z.</v>
          </cell>
          <cell r="B761">
            <v>2014</v>
          </cell>
          <cell r="C761" t="str">
            <v>o. Z.</v>
          </cell>
          <cell r="D761" t="str">
            <v>ohne Zuordnung</v>
          </cell>
          <cell r="E761">
            <v>91</v>
          </cell>
        </row>
        <row r="762">
          <cell r="A762" t="str">
            <v>201401</v>
          </cell>
          <cell r="B762">
            <v>2014</v>
          </cell>
          <cell r="C762" t="str">
            <v>01</v>
          </cell>
          <cell r="D762" t="str">
            <v>Mitte</v>
          </cell>
          <cell r="E762">
            <v>283</v>
          </cell>
        </row>
        <row r="763">
          <cell r="A763" t="str">
            <v>201402</v>
          </cell>
          <cell r="B763">
            <v>2014</v>
          </cell>
          <cell r="C763" t="str">
            <v>02</v>
          </cell>
          <cell r="D763" t="str">
            <v>Nordwest</v>
          </cell>
          <cell r="E763">
            <v>612</v>
          </cell>
        </row>
        <row r="764">
          <cell r="A764" t="str">
            <v>201403</v>
          </cell>
          <cell r="B764">
            <v>2014</v>
          </cell>
          <cell r="C764" t="str">
            <v>03</v>
          </cell>
          <cell r="D764" t="str">
            <v>Nordost</v>
          </cell>
          <cell r="E764">
            <v>602</v>
          </cell>
        </row>
        <row r="765">
          <cell r="A765" t="str">
            <v>201404</v>
          </cell>
          <cell r="B765">
            <v>2014</v>
          </cell>
          <cell r="C765" t="str">
            <v>04</v>
          </cell>
          <cell r="D765" t="str">
            <v>Südost</v>
          </cell>
          <cell r="E765">
            <v>303</v>
          </cell>
        </row>
        <row r="766">
          <cell r="A766" t="str">
            <v>201405</v>
          </cell>
          <cell r="B766">
            <v>2014</v>
          </cell>
          <cell r="C766" t="str">
            <v>05</v>
          </cell>
          <cell r="D766" t="str">
            <v>Südwest</v>
          </cell>
          <cell r="E766">
            <v>98</v>
          </cell>
        </row>
        <row r="767">
          <cell r="A767" t="str">
            <v>201406</v>
          </cell>
          <cell r="B767">
            <v>2014</v>
          </cell>
          <cell r="C767" t="str">
            <v>06</v>
          </cell>
          <cell r="D767" t="str">
            <v>West</v>
          </cell>
          <cell r="E767">
            <v>34</v>
          </cell>
        </row>
        <row r="768">
          <cell r="A768" t="str">
            <v>201407</v>
          </cell>
          <cell r="B768">
            <v>2014</v>
          </cell>
          <cell r="C768" t="str">
            <v>07</v>
          </cell>
          <cell r="D768" t="str">
            <v>Etting</v>
          </cell>
          <cell r="E768">
            <v>39</v>
          </cell>
        </row>
        <row r="769">
          <cell r="A769" t="str">
            <v>201408</v>
          </cell>
          <cell r="B769">
            <v>2014</v>
          </cell>
          <cell r="C769" t="str">
            <v>08</v>
          </cell>
          <cell r="D769" t="str">
            <v>Oberhaunstadt</v>
          </cell>
          <cell r="E769">
            <v>67</v>
          </cell>
        </row>
        <row r="770">
          <cell r="A770" t="str">
            <v>201409</v>
          </cell>
          <cell r="B770">
            <v>2014</v>
          </cell>
          <cell r="C770" t="str">
            <v>09</v>
          </cell>
          <cell r="D770" t="str">
            <v>Mailing</v>
          </cell>
          <cell r="E770">
            <v>81</v>
          </cell>
        </row>
        <row r="771">
          <cell r="A771" t="str">
            <v>201410</v>
          </cell>
          <cell r="B771">
            <v>2014</v>
          </cell>
          <cell r="C771" t="str">
            <v>10</v>
          </cell>
          <cell r="D771" t="str">
            <v>Süd</v>
          </cell>
          <cell r="E771">
            <v>72</v>
          </cell>
        </row>
        <row r="772">
          <cell r="A772" t="str">
            <v>201411</v>
          </cell>
          <cell r="B772">
            <v>2014</v>
          </cell>
          <cell r="C772" t="str">
            <v>11</v>
          </cell>
          <cell r="D772" t="str">
            <v>Friedrichshofen-Hollerst.</v>
          </cell>
          <cell r="E772">
            <v>105</v>
          </cell>
        </row>
        <row r="773">
          <cell r="A773" t="str">
            <v>201412</v>
          </cell>
          <cell r="B773">
            <v>2014</v>
          </cell>
          <cell r="C773" t="str">
            <v>12</v>
          </cell>
          <cell r="D773" t="str">
            <v>Münchener Straße</v>
          </cell>
          <cell r="E773">
            <v>215</v>
          </cell>
        </row>
        <row r="774">
          <cell r="A774" t="str">
            <v>2014ohne Zuordnung</v>
          </cell>
          <cell r="B774">
            <v>2014</v>
          </cell>
          <cell r="C774" t="str">
            <v>ohne Zuordnung</v>
          </cell>
          <cell r="D774" t="str">
            <v>ohne Zuordnung</v>
          </cell>
          <cell r="E774">
            <v>91</v>
          </cell>
        </row>
        <row r="775">
          <cell r="A775" t="str">
            <v>2014#Gesamt</v>
          </cell>
          <cell r="B775">
            <v>2014</v>
          </cell>
          <cell r="C775" t="str">
            <v>#Gesamt</v>
          </cell>
          <cell r="D775" t="str">
            <v>Stadt Ingolstadt</v>
          </cell>
          <cell r="E775">
            <v>2602</v>
          </cell>
        </row>
        <row r="776">
          <cell r="A776" t="str">
            <v>2015010</v>
          </cell>
          <cell r="B776">
            <v>2015</v>
          </cell>
          <cell r="C776" t="str">
            <v>010</v>
          </cell>
          <cell r="D776" t="str">
            <v>Brückenkopf</v>
          </cell>
          <cell r="E776">
            <v>10</v>
          </cell>
        </row>
        <row r="777">
          <cell r="A777" t="str">
            <v>2015011</v>
          </cell>
          <cell r="B777">
            <v>2015</v>
          </cell>
          <cell r="C777" t="str">
            <v>011</v>
          </cell>
          <cell r="D777" t="str">
            <v>Altstadt NW</v>
          </cell>
          <cell r="E777">
            <v>29</v>
          </cell>
        </row>
        <row r="778">
          <cell r="A778" t="str">
            <v>2015012</v>
          </cell>
          <cell r="B778">
            <v>2015</v>
          </cell>
          <cell r="C778" t="str">
            <v>012</v>
          </cell>
          <cell r="D778" t="str">
            <v>Altstadt NO</v>
          </cell>
          <cell r="E778">
            <v>53</v>
          </cell>
        </row>
        <row r="779">
          <cell r="A779" t="str">
            <v>2015013</v>
          </cell>
          <cell r="B779">
            <v>2015</v>
          </cell>
          <cell r="C779" t="str">
            <v>013</v>
          </cell>
          <cell r="D779" t="str">
            <v>Altstadt SO</v>
          </cell>
          <cell r="E779">
            <v>5</v>
          </cell>
        </row>
        <row r="780">
          <cell r="A780" t="str">
            <v>2015014</v>
          </cell>
          <cell r="B780">
            <v>2015</v>
          </cell>
          <cell r="C780" t="str">
            <v>014</v>
          </cell>
          <cell r="D780" t="str">
            <v>Altstadt SW</v>
          </cell>
          <cell r="E780">
            <v>52</v>
          </cell>
        </row>
        <row r="781">
          <cell r="A781" t="str">
            <v>2015015</v>
          </cell>
          <cell r="B781">
            <v>2015</v>
          </cell>
          <cell r="C781" t="str">
            <v>015</v>
          </cell>
          <cell r="D781" t="str">
            <v>Probierlweg</v>
          </cell>
          <cell r="E781">
            <v>8</v>
          </cell>
        </row>
        <row r="782">
          <cell r="A782" t="str">
            <v>2015016</v>
          </cell>
          <cell r="B782">
            <v>2015</v>
          </cell>
          <cell r="C782" t="str">
            <v>016</v>
          </cell>
          <cell r="D782" t="str">
            <v>Gerolf. Straße</v>
          </cell>
          <cell r="E782">
            <v>13</v>
          </cell>
        </row>
        <row r="783">
          <cell r="A783" t="str">
            <v>2015017</v>
          </cell>
          <cell r="B783">
            <v>2015</v>
          </cell>
          <cell r="C783" t="str">
            <v>017</v>
          </cell>
          <cell r="D783" t="str">
            <v>Im Freihöfl</v>
          </cell>
          <cell r="E783">
            <v>100</v>
          </cell>
        </row>
        <row r="784">
          <cell r="A784" t="str">
            <v>2015021</v>
          </cell>
          <cell r="B784">
            <v>2015</v>
          </cell>
          <cell r="C784" t="str">
            <v>021</v>
          </cell>
          <cell r="D784" t="str">
            <v>Gabelsbergerstr.</v>
          </cell>
          <cell r="E784">
            <v>14</v>
          </cell>
        </row>
        <row r="785">
          <cell r="A785" t="str">
            <v>2015022</v>
          </cell>
          <cell r="B785">
            <v>2015</v>
          </cell>
          <cell r="C785" t="str">
            <v>022</v>
          </cell>
          <cell r="D785" t="str">
            <v>Nordbahnhof</v>
          </cell>
          <cell r="E785">
            <v>47</v>
          </cell>
        </row>
        <row r="786">
          <cell r="A786" t="str">
            <v>2015023</v>
          </cell>
          <cell r="B786">
            <v>2015</v>
          </cell>
          <cell r="C786" t="str">
            <v>023</v>
          </cell>
          <cell r="D786" t="str">
            <v>Herschelstraße</v>
          </cell>
          <cell r="E786">
            <v>112</v>
          </cell>
        </row>
        <row r="787">
          <cell r="A787" t="str">
            <v>2015024</v>
          </cell>
          <cell r="B787">
            <v>2015</v>
          </cell>
          <cell r="C787" t="str">
            <v>024</v>
          </cell>
          <cell r="D787" t="str">
            <v>Piusviertel</v>
          </cell>
          <cell r="E787">
            <v>179</v>
          </cell>
        </row>
        <row r="788">
          <cell r="A788" t="str">
            <v>2015025</v>
          </cell>
          <cell r="B788">
            <v>2015</v>
          </cell>
          <cell r="C788" t="str">
            <v>025</v>
          </cell>
          <cell r="D788" t="str">
            <v>AUDI-Bez.</v>
          </cell>
          <cell r="E788">
            <v>114</v>
          </cell>
        </row>
        <row r="789">
          <cell r="A789" t="str">
            <v>2015026</v>
          </cell>
          <cell r="B789">
            <v>2015</v>
          </cell>
          <cell r="C789" t="str">
            <v>026</v>
          </cell>
          <cell r="D789" t="str">
            <v>Richard-Strauß-Straße</v>
          </cell>
          <cell r="E789">
            <v>90</v>
          </cell>
        </row>
        <row r="790">
          <cell r="A790" t="str">
            <v>2015031</v>
          </cell>
          <cell r="B790">
            <v>2015</v>
          </cell>
          <cell r="C790" t="str">
            <v>031</v>
          </cell>
          <cell r="D790" t="str">
            <v>Schlachthofviert.</v>
          </cell>
          <cell r="E790">
            <v>84</v>
          </cell>
        </row>
        <row r="791">
          <cell r="A791" t="str">
            <v>2015032</v>
          </cell>
          <cell r="B791">
            <v>2015</v>
          </cell>
          <cell r="C791" t="str">
            <v>032</v>
          </cell>
          <cell r="D791" t="str">
            <v>Josephsviertel</v>
          </cell>
          <cell r="E791">
            <v>133</v>
          </cell>
        </row>
        <row r="792">
          <cell r="A792" t="str">
            <v>2015033</v>
          </cell>
          <cell r="B792">
            <v>2015</v>
          </cell>
          <cell r="C792" t="str">
            <v>033</v>
          </cell>
          <cell r="D792" t="str">
            <v>Gewerbegeb. Nord</v>
          </cell>
          <cell r="E792">
            <v>6</v>
          </cell>
        </row>
        <row r="793">
          <cell r="A793" t="str">
            <v>2015034</v>
          </cell>
          <cell r="B793">
            <v>2015</v>
          </cell>
          <cell r="C793" t="str">
            <v>034</v>
          </cell>
          <cell r="D793" t="str">
            <v>Am Wasserwerk</v>
          </cell>
          <cell r="E793">
            <v>75</v>
          </cell>
        </row>
        <row r="794">
          <cell r="A794" t="str">
            <v>2015035</v>
          </cell>
          <cell r="B794">
            <v>2015</v>
          </cell>
          <cell r="C794" t="str">
            <v>035</v>
          </cell>
          <cell r="D794" t="str">
            <v>Schubert&amp;Salzer</v>
          </cell>
          <cell r="E794">
            <v>99</v>
          </cell>
        </row>
        <row r="795">
          <cell r="A795" t="str">
            <v>2015036</v>
          </cell>
          <cell r="B795">
            <v>2015</v>
          </cell>
          <cell r="C795" t="str">
            <v>036</v>
          </cell>
          <cell r="D795" t="str">
            <v>Konradviertel</v>
          </cell>
          <cell r="E795">
            <v>126</v>
          </cell>
        </row>
        <row r="796">
          <cell r="A796" t="str">
            <v>2015041</v>
          </cell>
          <cell r="B796">
            <v>2015</v>
          </cell>
          <cell r="C796" t="str">
            <v>041</v>
          </cell>
          <cell r="D796" t="str">
            <v>Ringsee</v>
          </cell>
          <cell r="E796">
            <v>23</v>
          </cell>
        </row>
        <row r="797">
          <cell r="A797" t="str">
            <v>2015042</v>
          </cell>
          <cell r="B797">
            <v>2015</v>
          </cell>
          <cell r="C797" t="str">
            <v>042</v>
          </cell>
          <cell r="D797" t="str">
            <v>Kothau</v>
          </cell>
          <cell r="E797">
            <v>35</v>
          </cell>
        </row>
        <row r="798">
          <cell r="A798" t="str">
            <v>2015043</v>
          </cell>
          <cell r="B798">
            <v>2015</v>
          </cell>
          <cell r="C798" t="str">
            <v>043</v>
          </cell>
          <cell r="D798" t="str">
            <v>Augustinviertel</v>
          </cell>
          <cell r="E798">
            <v>136</v>
          </cell>
        </row>
        <row r="799">
          <cell r="A799" t="str">
            <v>2015044</v>
          </cell>
          <cell r="B799">
            <v>2015</v>
          </cell>
          <cell r="C799" t="str">
            <v>044</v>
          </cell>
          <cell r="D799" t="str">
            <v>Monikaviertel</v>
          </cell>
          <cell r="E799">
            <v>59</v>
          </cell>
        </row>
        <row r="800">
          <cell r="A800" t="str">
            <v>2015045</v>
          </cell>
          <cell r="B800">
            <v>2015</v>
          </cell>
          <cell r="C800" t="str">
            <v>045</v>
          </cell>
          <cell r="D800" t="str">
            <v>Gewerbegeb. SO</v>
          </cell>
          <cell r="E800">
            <v>26</v>
          </cell>
        </row>
        <row r="801">
          <cell r="A801" t="str">
            <v>2015046</v>
          </cell>
          <cell r="B801">
            <v>2015</v>
          </cell>
          <cell r="C801" t="str">
            <v>046</v>
          </cell>
          <cell r="D801" t="str">
            <v>Niederfeld</v>
          </cell>
          <cell r="E801">
            <v>5</v>
          </cell>
        </row>
        <row r="802">
          <cell r="A802" t="str">
            <v>2015047</v>
          </cell>
          <cell r="B802">
            <v>2015</v>
          </cell>
          <cell r="C802" t="str">
            <v>047</v>
          </cell>
          <cell r="D802" t="str">
            <v>Rothenturm</v>
          </cell>
          <cell r="E802">
            <v>4</v>
          </cell>
        </row>
        <row r="803">
          <cell r="A803" t="str">
            <v>2015048</v>
          </cell>
          <cell r="B803">
            <v>2015</v>
          </cell>
          <cell r="C803" t="str">
            <v>048</v>
          </cell>
          <cell r="D803" t="str">
            <v>Am Auwaldsee</v>
          </cell>
          <cell r="E803"/>
        </row>
        <row r="804">
          <cell r="A804" t="str">
            <v>2015051</v>
          </cell>
          <cell r="B804">
            <v>2015</v>
          </cell>
          <cell r="C804" t="str">
            <v>051</v>
          </cell>
          <cell r="D804" t="str">
            <v>Am Südfriedhof</v>
          </cell>
          <cell r="E804">
            <v>16</v>
          </cell>
        </row>
        <row r="805">
          <cell r="A805" t="str">
            <v>2015052</v>
          </cell>
          <cell r="B805">
            <v>2015</v>
          </cell>
          <cell r="C805" t="str">
            <v>052</v>
          </cell>
          <cell r="D805" t="str">
            <v>Haunwöhr</v>
          </cell>
          <cell r="E805">
            <v>32</v>
          </cell>
        </row>
        <row r="806">
          <cell r="A806" t="str">
            <v>2015053</v>
          </cell>
          <cell r="B806">
            <v>2015</v>
          </cell>
          <cell r="C806" t="str">
            <v>053</v>
          </cell>
          <cell r="D806" t="str">
            <v>Hundszell</v>
          </cell>
          <cell r="E806">
            <v>9</v>
          </cell>
        </row>
        <row r="807">
          <cell r="A807" t="str">
            <v>2015054</v>
          </cell>
          <cell r="B807">
            <v>2015</v>
          </cell>
          <cell r="C807" t="str">
            <v>054</v>
          </cell>
          <cell r="D807" t="str">
            <v>Knoglersfreude</v>
          </cell>
          <cell r="E807">
            <v>6</v>
          </cell>
        </row>
        <row r="808">
          <cell r="A808" t="str">
            <v>2015055</v>
          </cell>
          <cell r="B808">
            <v>2015</v>
          </cell>
          <cell r="C808" t="str">
            <v>055</v>
          </cell>
          <cell r="D808" t="str">
            <v>Herz-Jesu-Viertel</v>
          </cell>
          <cell r="E808">
            <v>22</v>
          </cell>
        </row>
        <row r="809">
          <cell r="A809" t="str">
            <v>2015061</v>
          </cell>
          <cell r="B809">
            <v>2015</v>
          </cell>
          <cell r="C809" t="str">
            <v>061</v>
          </cell>
          <cell r="D809" t="str">
            <v>Gerolfing Süd</v>
          </cell>
          <cell r="E809">
            <v>6</v>
          </cell>
        </row>
        <row r="810">
          <cell r="A810" t="str">
            <v>2015062</v>
          </cell>
          <cell r="B810">
            <v>2015</v>
          </cell>
          <cell r="C810" t="str">
            <v>062</v>
          </cell>
          <cell r="D810" t="str">
            <v>Irgertsheim</v>
          </cell>
          <cell r="E810">
            <v>3</v>
          </cell>
        </row>
        <row r="811">
          <cell r="A811" t="str">
            <v>2015063</v>
          </cell>
          <cell r="B811">
            <v>2015</v>
          </cell>
          <cell r="C811" t="str">
            <v>063</v>
          </cell>
          <cell r="D811" t="str">
            <v>Pettenhofen</v>
          </cell>
          <cell r="E811"/>
        </row>
        <row r="812">
          <cell r="A812" t="str">
            <v>2015064</v>
          </cell>
          <cell r="B812">
            <v>2015</v>
          </cell>
          <cell r="C812" t="str">
            <v>064</v>
          </cell>
          <cell r="D812" t="str">
            <v>Mühlhausen</v>
          </cell>
          <cell r="E812">
            <v>2</v>
          </cell>
        </row>
        <row r="813">
          <cell r="A813" t="str">
            <v>2015065</v>
          </cell>
          <cell r="B813">
            <v>2015</v>
          </cell>
          <cell r="C813" t="str">
            <v>065</v>
          </cell>
          <cell r="D813" t="str">
            <v>Dünzlau</v>
          </cell>
          <cell r="E813">
            <v>2</v>
          </cell>
        </row>
        <row r="814">
          <cell r="A814" t="str">
            <v>2015066</v>
          </cell>
          <cell r="B814">
            <v>2015</v>
          </cell>
          <cell r="C814" t="str">
            <v>066</v>
          </cell>
          <cell r="D814" t="str">
            <v>Gerolfing Nord</v>
          </cell>
          <cell r="E814">
            <v>16</v>
          </cell>
        </row>
        <row r="815">
          <cell r="A815" t="str">
            <v>2015071</v>
          </cell>
          <cell r="B815">
            <v>2015</v>
          </cell>
          <cell r="C815" t="str">
            <v>071</v>
          </cell>
          <cell r="D815" t="str">
            <v>Etting Ost</v>
          </cell>
          <cell r="E815">
            <v>16</v>
          </cell>
        </row>
        <row r="816">
          <cell r="A816" t="str">
            <v>2015072</v>
          </cell>
          <cell r="B816">
            <v>2015</v>
          </cell>
          <cell r="C816" t="str">
            <v>072</v>
          </cell>
          <cell r="D816" t="str">
            <v>Etting West</v>
          </cell>
          <cell r="E816">
            <v>15</v>
          </cell>
        </row>
        <row r="817">
          <cell r="A817" t="str">
            <v>2015081</v>
          </cell>
          <cell r="B817">
            <v>2015</v>
          </cell>
          <cell r="C817" t="str">
            <v>081</v>
          </cell>
          <cell r="D817" t="str">
            <v>Oberhaunstadt</v>
          </cell>
          <cell r="E817">
            <v>13</v>
          </cell>
        </row>
        <row r="818">
          <cell r="A818" t="str">
            <v>2015082</v>
          </cell>
          <cell r="B818">
            <v>2015</v>
          </cell>
          <cell r="C818" t="str">
            <v>082</v>
          </cell>
          <cell r="D818" t="str">
            <v>Unterhaunstadt</v>
          </cell>
          <cell r="E818">
            <v>39</v>
          </cell>
        </row>
        <row r="819">
          <cell r="A819" t="str">
            <v>2015083</v>
          </cell>
          <cell r="B819">
            <v>2015</v>
          </cell>
          <cell r="C819" t="str">
            <v>083</v>
          </cell>
          <cell r="D819" t="str">
            <v>Müllerbadsiedl.</v>
          </cell>
          <cell r="E819">
            <v>22</v>
          </cell>
        </row>
        <row r="820">
          <cell r="A820" t="str">
            <v>2015091</v>
          </cell>
          <cell r="B820">
            <v>2015</v>
          </cell>
          <cell r="C820" t="str">
            <v>091</v>
          </cell>
          <cell r="D820" t="str">
            <v>Feldkirchen</v>
          </cell>
          <cell r="E820">
            <v>27</v>
          </cell>
        </row>
        <row r="821">
          <cell r="A821" t="str">
            <v>2015092</v>
          </cell>
          <cell r="B821">
            <v>2015</v>
          </cell>
          <cell r="C821" t="str">
            <v>092</v>
          </cell>
          <cell r="D821" t="str">
            <v>Mailing(Fort Wrede)</v>
          </cell>
          <cell r="E821"/>
        </row>
        <row r="822">
          <cell r="A822" t="str">
            <v>2015093</v>
          </cell>
          <cell r="B822">
            <v>2015</v>
          </cell>
          <cell r="C822" t="str">
            <v>093</v>
          </cell>
          <cell r="D822" t="str">
            <v>Mailing Nord</v>
          </cell>
          <cell r="E822">
            <v>15</v>
          </cell>
        </row>
        <row r="823">
          <cell r="A823" t="str">
            <v>2015094</v>
          </cell>
          <cell r="B823">
            <v>2015</v>
          </cell>
          <cell r="C823" t="str">
            <v>094</v>
          </cell>
          <cell r="D823" t="str">
            <v>Mailing Süd</v>
          </cell>
          <cell r="E823">
            <v>28</v>
          </cell>
        </row>
        <row r="824">
          <cell r="A824" t="str">
            <v>2015101</v>
          </cell>
          <cell r="B824">
            <v>2015</v>
          </cell>
          <cell r="C824" t="str">
            <v>101</v>
          </cell>
          <cell r="D824" t="str">
            <v>Zuchering Süd</v>
          </cell>
          <cell r="E824">
            <v>16</v>
          </cell>
        </row>
        <row r="825">
          <cell r="A825" t="str">
            <v>2015102</v>
          </cell>
          <cell r="B825">
            <v>2015</v>
          </cell>
          <cell r="C825" t="str">
            <v>102</v>
          </cell>
          <cell r="D825" t="str">
            <v>Winden</v>
          </cell>
          <cell r="E825"/>
        </row>
        <row r="826">
          <cell r="A826" t="str">
            <v>2015103</v>
          </cell>
          <cell r="B826">
            <v>2015</v>
          </cell>
          <cell r="C826" t="str">
            <v>103</v>
          </cell>
          <cell r="D826" t="str">
            <v>Hagau</v>
          </cell>
          <cell r="E826">
            <v>1</v>
          </cell>
        </row>
        <row r="827">
          <cell r="A827" t="str">
            <v>2015105</v>
          </cell>
          <cell r="B827">
            <v>2015</v>
          </cell>
          <cell r="C827" t="str">
            <v>105</v>
          </cell>
          <cell r="D827" t="str">
            <v>Oberbrunnenreuth</v>
          </cell>
          <cell r="E827">
            <v>1</v>
          </cell>
        </row>
        <row r="828">
          <cell r="A828" t="str">
            <v>2015106</v>
          </cell>
          <cell r="B828">
            <v>2015</v>
          </cell>
          <cell r="C828" t="str">
            <v>106</v>
          </cell>
          <cell r="D828" t="str">
            <v>Spitalhof</v>
          </cell>
          <cell r="E828">
            <v>16</v>
          </cell>
        </row>
        <row r="829">
          <cell r="A829" t="str">
            <v>2015107</v>
          </cell>
          <cell r="B829">
            <v>2015</v>
          </cell>
          <cell r="C829" t="str">
            <v>107</v>
          </cell>
          <cell r="D829" t="str">
            <v>Unterbrunnenreuth</v>
          </cell>
          <cell r="E829">
            <v>12</v>
          </cell>
        </row>
        <row r="830">
          <cell r="A830" t="str">
            <v>2015108</v>
          </cell>
          <cell r="B830">
            <v>2015</v>
          </cell>
          <cell r="C830" t="str">
            <v>108</v>
          </cell>
          <cell r="D830" t="str">
            <v>Zuchering Nord</v>
          </cell>
          <cell r="E830">
            <v>5</v>
          </cell>
        </row>
        <row r="831">
          <cell r="A831" t="str">
            <v>2015109</v>
          </cell>
          <cell r="B831">
            <v>2015</v>
          </cell>
          <cell r="C831" t="str">
            <v>109</v>
          </cell>
          <cell r="D831" t="str">
            <v>Seehof</v>
          </cell>
          <cell r="E831">
            <v>4</v>
          </cell>
        </row>
        <row r="832">
          <cell r="A832" t="str">
            <v>2015111</v>
          </cell>
          <cell r="B832">
            <v>2015</v>
          </cell>
          <cell r="C832" t="str">
            <v>111</v>
          </cell>
          <cell r="D832" t="str">
            <v>Hollerstauden</v>
          </cell>
          <cell r="E832">
            <v>75</v>
          </cell>
        </row>
        <row r="833">
          <cell r="A833" t="str">
            <v>2015112</v>
          </cell>
          <cell r="B833">
            <v>2015</v>
          </cell>
          <cell r="C833" t="str">
            <v>112</v>
          </cell>
          <cell r="D833" t="str">
            <v>Friedrichshofen</v>
          </cell>
          <cell r="E833">
            <v>47</v>
          </cell>
        </row>
        <row r="834">
          <cell r="A834" t="str">
            <v>2015113</v>
          </cell>
          <cell r="B834">
            <v>2015</v>
          </cell>
          <cell r="C834" t="str">
            <v>113</v>
          </cell>
          <cell r="D834" t="str">
            <v>Gaimersheimer Heide</v>
          </cell>
          <cell r="E834">
            <v>5</v>
          </cell>
        </row>
        <row r="835">
          <cell r="A835" t="str">
            <v>2015121</v>
          </cell>
          <cell r="B835">
            <v>2015</v>
          </cell>
          <cell r="C835" t="str">
            <v>121</v>
          </cell>
          <cell r="D835" t="str">
            <v>Antonviertel</v>
          </cell>
          <cell r="E835">
            <v>103</v>
          </cell>
        </row>
        <row r="836">
          <cell r="A836" t="str">
            <v>2015122</v>
          </cell>
          <cell r="B836">
            <v>2015</v>
          </cell>
          <cell r="C836" t="str">
            <v>122</v>
          </cell>
          <cell r="D836" t="str">
            <v>Bahnhofsviertel</v>
          </cell>
          <cell r="E836">
            <v>86</v>
          </cell>
        </row>
        <row r="837">
          <cell r="A837" t="str">
            <v>2015123</v>
          </cell>
          <cell r="B837">
            <v>2015</v>
          </cell>
          <cell r="C837" t="str">
            <v>123</v>
          </cell>
          <cell r="D837" t="str">
            <v>Unsernherrn</v>
          </cell>
          <cell r="E837">
            <v>30</v>
          </cell>
        </row>
        <row r="838">
          <cell r="A838" t="str">
            <v>2015o. Z.</v>
          </cell>
          <cell r="B838">
            <v>2015</v>
          </cell>
          <cell r="C838" t="str">
            <v>o. Z.</v>
          </cell>
          <cell r="D838" t="str">
            <v>ohne Zuordnung</v>
          </cell>
          <cell r="E838">
            <v>27</v>
          </cell>
        </row>
        <row r="839">
          <cell r="A839" t="str">
            <v>201501</v>
          </cell>
          <cell r="B839">
            <v>2015</v>
          </cell>
          <cell r="C839" t="str">
            <v>01</v>
          </cell>
          <cell r="D839" t="str">
            <v>Mitte</v>
          </cell>
          <cell r="E839">
            <v>270</v>
          </cell>
        </row>
        <row r="840">
          <cell r="A840" t="str">
            <v>201502</v>
          </cell>
          <cell r="B840">
            <v>2015</v>
          </cell>
          <cell r="C840" t="str">
            <v>02</v>
          </cell>
          <cell r="D840" t="str">
            <v>Nordwest</v>
          </cell>
          <cell r="E840">
            <v>556</v>
          </cell>
        </row>
        <row r="841">
          <cell r="A841" t="str">
            <v>201503</v>
          </cell>
          <cell r="B841">
            <v>2015</v>
          </cell>
          <cell r="C841" t="str">
            <v>03</v>
          </cell>
          <cell r="D841" t="str">
            <v>Nordost</v>
          </cell>
          <cell r="E841">
            <v>523</v>
          </cell>
        </row>
        <row r="842">
          <cell r="A842" t="str">
            <v>201504</v>
          </cell>
          <cell r="B842">
            <v>2015</v>
          </cell>
          <cell r="C842" t="str">
            <v>04</v>
          </cell>
          <cell r="D842" t="str">
            <v>Südost</v>
          </cell>
          <cell r="E842">
            <v>288</v>
          </cell>
        </row>
        <row r="843">
          <cell r="A843" t="str">
            <v>201505</v>
          </cell>
          <cell r="B843">
            <v>2015</v>
          </cell>
          <cell r="C843" t="str">
            <v>05</v>
          </cell>
          <cell r="D843" t="str">
            <v>Südwest</v>
          </cell>
          <cell r="E843">
            <v>85</v>
          </cell>
        </row>
        <row r="844">
          <cell r="A844" t="str">
            <v>201506</v>
          </cell>
          <cell r="B844">
            <v>2015</v>
          </cell>
          <cell r="C844" t="str">
            <v>06</v>
          </cell>
          <cell r="D844" t="str">
            <v>West</v>
          </cell>
          <cell r="E844">
            <v>29</v>
          </cell>
        </row>
        <row r="845">
          <cell r="A845" t="str">
            <v>201507</v>
          </cell>
          <cell r="B845">
            <v>2015</v>
          </cell>
          <cell r="C845" t="str">
            <v>07</v>
          </cell>
          <cell r="D845" t="str">
            <v>Etting</v>
          </cell>
          <cell r="E845">
            <v>31</v>
          </cell>
        </row>
        <row r="846">
          <cell r="A846" t="str">
            <v>201508</v>
          </cell>
          <cell r="B846">
            <v>2015</v>
          </cell>
          <cell r="C846" t="str">
            <v>08</v>
          </cell>
          <cell r="D846" t="str">
            <v>Oberhaunstadt</v>
          </cell>
          <cell r="E846">
            <v>74</v>
          </cell>
        </row>
        <row r="847">
          <cell r="A847" t="str">
            <v>201509</v>
          </cell>
          <cell r="B847">
            <v>2015</v>
          </cell>
          <cell r="C847" t="str">
            <v>09</v>
          </cell>
          <cell r="D847" t="str">
            <v>Mailing</v>
          </cell>
          <cell r="E847">
            <v>70</v>
          </cell>
        </row>
        <row r="848">
          <cell r="A848" t="str">
            <v>201510</v>
          </cell>
          <cell r="B848">
            <v>2015</v>
          </cell>
          <cell r="C848" t="str">
            <v>10</v>
          </cell>
          <cell r="D848" t="str">
            <v>Süd</v>
          </cell>
          <cell r="E848">
            <v>55</v>
          </cell>
        </row>
        <row r="849">
          <cell r="A849" t="str">
            <v>201511</v>
          </cell>
          <cell r="B849">
            <v>2015</v>
          </cell>
          <cell r="C849" t="str">
            <v>11</v>
          </cell>
          <cell r="D849" t="str">
            <v>Friedrichshofen-Hollerst.</v>
          </cell>
          <cell r="E849">
            <v>127</v>
          </cell>
        </row>
        <row r="850">
          <cell r="A850" t="str">
            <v>201512</v>
          </cell>
          <cell r="B850">
            <v>2015</v>
          </cell>
          <cell r="C850" t="str">
            <v>12</v>
          </cell>
          <cell r="D850" t="str">
            <v>Münchener Straße</v>
          </cell>
          <cell r="E850">
            <v>219</v>
          </cell>
        </row>
        <row r="851">
          <cell r="A851" t="str">
            <v>2015ohne Zuordnung</v>
          </cell>
          <cell r="B851">
            <v>2015</v>
          </cell>
          <cell r="C851" t="str">
            <v>ohne Zuordnung</v>
          </cell>
          <cell r="D851" t="str">
            <v>ohne Zuordnung</v>
          </cell>
          <cell r="E851">
            <v>27</v>
          </cell>
        </row>
        <row r="852">
          <cell r="A852" t="str">
            <v>2015#Gesamt</v>
          </cell>
          <cell r="B852">
            <v>2015</v>
          </cell>
          <cell r="C852" t="str">
            <v>#Gesamt</v>
          </cell>
          <cell r="D852" t="str">
            <v>Stadt Ingolstadt</v>
          </cell>
          <cell r="E852">
            <v>2354</v>
          </cell>
        </row>
        <row r="853">
          <cell r="A853" t="str">
            <v>2016010</v>
          </cell>
          <cell r="B853">
            <v>2016</v>
          </cell>
          <cell r="C853" t="str">
            <v>010</v>
          </cell>
          <cell r="D853" t="str">
            <v>Brückenkopf</v>
          </cell>
          <cell r="E853">
            <v>11</v>
          </cell>
        </row>
        <row r="854">
          <cell r="A854" t="str">
            <v>2016011</v>
          </cell>
          <cell r="B854">
            <v>2016</v>
          </cell>
          <cell r="C854" t="str">
            <v>011</v>
          </cell>
          <cell r="D854" t="str">
            <v>Altstadt NW</v>
          </cell>
          <cell r="E854">
            <v>28</v>
          </cell>
        </row>
        <row r="855">
          <cell r="A855" t="str">
            <v>2016012</v>
          </cell>
          <cell r="B855">
            <v>2016</v>
          </cell>
          <cell r="C855" t="str">
            <v>012</v>
          </cell>
          <cell r="D855" t="str">
            <v>Altstadt NO</v>
          </cell>
          <cell r="E855">
            <v>42</v>
          </cell>
        </row>
        <row r="856">
          <cell r="A856" t="str">
            <v>2016013</v>
          </cell>
          <cell r="B856">
            <v>2016</v>
          </cell>
          <cell r="C856" t="str">
            <v>013</v>
          </cell>
          <cell r="D856" t="str">
            <v>Altstadt SO</v>
          </cell>
          <cell r="E856">
            <v>7</v>
          </cell>
        </row>
        <row r="857">
          <cell r="A857" t="str">
            <v>2016014</v>
          </cell>
          <cell r="B857">
            <v>2016</v>
          </cell>
          <cell r="C857" t="str">
            <v>014</v>
          </cell>
          <cell r="D857" t="str">
            <v>Altstadt SW</v>
          </cell>
          <cell r="E857">
            <v>33</v>
          </cell>
        </row>
        <row r="858">
          <cell r="A858" t="str">
            <v>2016015</v>
          </cell>
          <cell r="B858">
            <v>2016</v>
          </cell>
          <cell r="C858" t="str">
            <v>015</v>
          </cell>
          <cell r="D858" t="str">
            <v>Probierlweg</v>
          </cell>
          <cell r="E858">
            <v>9</v>
          </cell>
        </row>
        <row r="859">
          <cell r="A859" t="str">
            <v>2016016</v>
          </cell>
          <cell r="B859">
            <v>2016</v>
          </cell>
          <cell r="C859" t="str">
            <v>016</v>
          </cell>
          <cell r="D859" t="str">
            <v>Gerolf. Straße</v>
          </cell>
          <cell r="E859">
            <v>10</v>
          </cell>
        </row>
        <row r="860">
          <cell r="A860" t="str">
            <v>2016017</v>
          </cell>
          <cell r="B860">
            <v>2016</v>
          </cell>
          <cell r="C860" t="str">
            <v>017</v>
          </cell>
          <cell r="D860" t="str">
            <v>Im Freihöfl</v>
          </cell>
          <cell r="E860">
            <v>90</v>
          </cell>
        </row>
        <row r="861">
          <cell r="A861" t="str">
            <v>2016021</v>
          </cell>
          <cell r="B861">
            <v>2016</v>
          </cell>
          <cell r="C861" t="str">
            <v>021</v>
          </cell>
          <cell r="D861" t="str">
            <v>Gabelsbergerstr.</v>
          </cell>
          <cell r="E861">
            <v>20</v>
          </cell>
        </row>
        <row r="862">
          <cell r="A862" t="str">
            <v>2016022</v>
          </cell>
          <cell r="B862">
            <v>2016</v>
          </cell>
          <cell r="C862" t="str">
            <v>022</v>
          </cell>
          <cell r="D862" t="str">
            <v>Nordbahnhof</v>
          </cell>
          <cell r="E862">
            <v>39</v>
          </cell>
        </row>
        <row r="863">
          <cell r="A863" t="str">
            <v>2016023</v>
          </cell>
          <cell r="B863">
            <v>2016</v>
          </cell>
          <cell r="C863" t="str">
            <v>023</v>
          </cell>
          <cell r="D863" t="str">
            <v>Herschelstraße</v>
          </cell>
          <cell r="E863">
            <v>102</v>
          </cell>
        </row>
        <row r="864">
          <cell r="A864" t="str">
            <v>2016024</v>
          </cell>
          <cell r="B864">
            <v>2016</v>
          </cell>
          <cell r="C864" t="str">
            <v>024</v>
          </cell>
          <cell r="D864" t="str">
            <v>Piusviertel</v>
          </cell>
          <cell r="E864">
            <v>181</v>
          </cell>
        </row>
        <row r="865">
          <cell r="A865" t="str">
            <v>2016025</v>
          </cell>
          <cell r="B865">
            <v>2016</v>
          </cell>
          <cell r="C865" t="str">
            <v>025</v>
          </cell>
          <cell r="D865" t="str">
            <v>AUDI-Bez.</v>
          </cell>
          <cell r="E865">
            <v>107</v>
          </cell>
        </row>
        <row r="866">
          <cell r="A866" t="str">
            <v>2016026</v>
          </cell>
          <cell r="B866">
            <v>2016</v>
          </cell>
          <cell r="C866" t="str">
            <v>026</v>
          </cell>
          <cell r="D866" t="str">
            <v>Richard-Strauß-Straße</v>
          </cell>
          <cell r="E866">
            <v>80</v>
          </cell>
        </row>
        <row r="867">
          <cell r="A867" t="str">
            <v>2016031</v>
          </cell>
          <cell r="B867">
            <v>2016</v>
          </cell>
          <cell r="C867" t="str">
            <v>031</v>
          </cell>
          <cell r="D867" t="str">
            <v>Schlachthofviert.</v>
          </cell>
          <cell r="E867">
            <v>75</v>
          </cell>
        </row>
        <row r="868">
          <cell r="A868" t="str">
            <v>2016032</v>
          </cell>
          <cell r="B868">
            <v>2016</v>
          </cell>
          <cell r="C868" t="str">
            <v>032</v>
          </cell>
          <cell r="D868" t="str">
            <v>Josephsviertel</v>
          </cell>
          <cell r="E868">
            <v>130</v>
          </cell>
        </row>
        <row r="869">
          <cell r="A869" t="str">
            <v>2016033</v>
          </cell>
          <cell r="B869">
            <v>2016</v>
          </cell>
          <cell r="C869" t="str">
            <v>033</v>
          </cell>
          <cell r="D869" t="str">
            <v>Gewerbegeb. Nord</v>
          </cell>
          <cell r="E869">
            <v>4</v>
          </cell>
        </row>
        <row r="870">
          <cell r="A870" t="str">
            <v>2016034</v>
          </cell>
          <cell r="B870">
            <v>2016</v>
          </cell>
          <cell r="C870" t="str">
            <v>034</v>
          </cell>
          <cell r="D870" t="str">
            <v>Am Wasserwerk</v>
          </cell>
          <cell r="E870">
            <v>73</v>
          </cell>
        </row>
        <row r="871">
          <cell r="A871" t="str">
            <v>2016035</v>
          </cell>
          <cell r="B871">
            <v>2016</v>
          </cell>
          <cell r="C871" t="str">
            <v>035</v>
          </cell>
          <cell r="D871" t="str">
            <v>Schubert&amp;Salzer</v>
          </cell>
          <cell r="E871">
            <v>89</v>
          </cell>
        </row>
        <row r="872">
          <cell r="A872" t="str">
            <v>2016036</v>
          </cell>
          <cell r="B872">
            <v>2016</v>
          </cell>
          <cell r="C872" t="str">
            <v>036</v>
          </cell>
          <cell r="D872" t="str">
            <v>Konradviertel</v>
          </cell>
          <cell r="E872">
            <v>117</v>
          </cell>
        </row>
        <row r="873">
          <cell r="A873" t="str">
            <v>2016041</v>
          </cell>
          <cell r="B873">
            <v>2016</v>
          </cell>
          <cell r="C873" t="str">
            <v>041</v>
          </cell>
          <cell r="D873" t="str">
            <v>Ringsee</v>
          </cell>
          <cell r="E873">
            <v>27</v>
          </cell>
        </row>
        <row r="874">
          <cell r="A874" t="str">
            <v>2016042</v>
          </cell>
          <cell r="B874">
            <v>2016</v>
          </cell>
          <cell r="C874" t="str">
            <v>042</v>
          </cell>
          <cell r="D874" t="str">
            <v>Kothau</v>
          </cell>
          <cell r="E874">
            <v>32</v>
          </cell>
        </row>
        <row r="875">
          <cell r="A875" t="str">
            <v>2016043</v>
          </cell>
          <cell r="B875">
            <v>2016</v>
          </cell>
          <cell r="C875" t="str">
            <v>043</v>
          </cell>
          <cell r="D875" t="str">
            <v>Augustinviertel</v>
          </cell>
          <cell r="E875">
            <v>122</v>
          </cell>
        </row>
        <row r="876">
          <cell r="A876" t="str">
            <v>2016044</v>
          </cell>
          <cell r="B876">
            <v>2016</v>
          </cell>
          <cell r="C876" t="str">
            <v>044</v>
          </cell>
          <cell r="D876" t="str">
            <v>Monikaviertel</v>
          </cell>
          <cell r="E876">
            <v>52</v>
          </cell>
        </row>
        <row r="877">
          <cell r="A877" t="str">
            <v>2016045</v>
          </cell>
          <cell r="B877">
            <v>2016</v>
          </cell>
          <cell r="C877" t="str">
            <v>045</v>
          </cell>
          <cell r="D877" t="str">
            <v>Gewerbegeb. SO</v>
          </cell>
          <cell r="E877">
            <v>35</v>
          </cell>
        </row>
        <row r="878">
          <cell r="A878" t="str">
            <v>2016046</v>
          </cell>
          <cell r="B878">
            <v>2016</v>
          </cell>
          <cell r="C878" t="str">
            <v>046</v>
          </cell>
          <cell r="D878" t="str">
            <v>Niederfeld</v>
          </cell>
          <cell r="E878">
            <v>6</v>
          </cell>
        </row>
        <row r="879">
          <cell r="A879" t="str">
            <v>2016047</v>
          </cell>
          <cell r="B879">
            <v>2016</v>
          </cell>
          <cell r="C879" t="str">
            <v>047</v>
          </cell>
          <cell r="D879" t="str">
            <v>Rothenturm</v>
          </cell>
          <cell r="E879">
            <v>1</v>
          </cell>
        </row>
        <row r="880">
          <cell r="A880" t="str">
            <v>2016048</v>
          </cell>
          <cell r="B880">
            <v>2016</v>
          </cell>
          <cell r="C880" t="str">
            <v>048</v>
          </cell>
          <cell r="D880" t="str">
            <v>Am Auwaldsee</v>
          </cell>
          <cell r="E880"/>
        </row>
        <row r="881">
          <cell r="A881" t="str">
            <v>2016051</v>
          </cell>
          <cell r="B881">
            <v>2016</v>
          </cell>
          <cell r="C881" t="str">
            <v>051</v>
          </cell>
          <cell r="D881" t="str">
            <v>Am Südfriedhof</v>
          </cell>
          <cell r="E881">
            <v>12</v>
          </cell>
        </row>
        <row r="882">
          <cell r="A882" t="str">
            <v>2016052</v>
          </cell>
          <cell r="B882">
            <v>2016</v>
          </cell>
          <cell r="C882" t="str">
            <v>052</v>
          </cell>
          <cell r="D882" t="str">
            <v>Haunwöhr</v>
          </cell>
          <cell r="E882">
            <v>45</v>
          </cell>
        </row>
        <row r="883">
          <cell r="A883" t="str">
            <v>2016053</v>
          </cell>
          <cell r="B883">
            <v>2016</v>
          </cell>
          <cell r="C883" t="str">
            <v>053</v>
          </cell>
          <cell r="D883" t="str">
            <v>Hundszell</v>
          </cell>
          <cell r="E883">
            <v>7</v>
          </cell>
        </row>
        <row r="884">
          <cell r="A884" t="str">
            <v>2016054</v>
          </cell>
          <cell r="B884">
            <v>2016</v>
          </cell>
          <cell r="C884" t="str">
            <v>054</v>
          </cell>
          <cell r="D884" t="str">
            <v>Knoglersfreude</v>
          </cell>
          <cell r="E884">
            <v>6</v>
          </cell>
        </row>
        <row r="885">
          <cell r="A885" t="str">
            <v>2016055</v>
          </cell>
          <cell r="B885">
            <v>2016</v>
          </cell>
          <cell r="C885" t="str">
            <v>055</v>
          </cell>
          <cell r="D885" t="str">
            <v>Herz-Jesu-Viertel</v>
          </cell>
          <cell r="E885">
            <v>28</v>
          </cell>
        </row>
        <row r="886">
          <cell r="A886" t="str">
            <v>2016061</v>
          </cell>
          <cell r="B886">
            <v>2016</v>
          </cell>
          <cell r="C886" t="str">
            <v>061</v>
          </cell>
          <cell r="D886" t="str">
            <v>Gerolfing Süd</v>
          </cell>
          <cell r="E886">
            <v>8</v>
          </cell>
        </row>
        <row r="887">
          <cell r="A887" t="str">
            <v>2016062</v>
          </cell>
          <cell r="B887">
            <v>2016</v>
          </cell>
          <cell r="C887" t="str">
            <v>062</v>
          </cell>
          <cell r="D887" t="str">
            <v>Irgertsheim</v>
          </cell>
          <cell r="E887">
            <v>10</v>
          </cell>
        </row>
        <row r="888">
          <cell r="A888" t="str">
            <v>2016063</v>
          </cell>
          <cell r="B888">
            <v>2016</v>
          </cell>
          <cell r="C888" t="str">
            <v>063</v>
          </cell>
          <cell r="D888" t="str">
            <v>Pettenhofen</v>
          </cell>
          <cell r="E888">
            <v>3</v>
          </cell>
        </row>
        <row r="889">
          <cell r="A889" t="str">
            <v>2016064</v>
          </cell>
          <cell r="B889">
            <v>2016</v>
          </cell>
          <cell r="C889" t="str">
            <v>064</v>
          </cell>
          <cell r="D889" t="str">
            <v>Mühlhausen</v>
          </cell>
          <cell r="E889">
            <v>1</v>
          </cell>
        </row>
        <row r="890">
          <cell r="A890" t="str">
            <v>2016065</v>
          </cell>
          <cell r="B890">
            <v>2016</v>
          </cell>
          <cell r="C890" t="str">
            <v>065</v>
          </cell>
          <cell r="D890" t="str">
            <v>Dünzlau</v>
          </cell>
          <cell r="E890">
            <v>1</v>
          </cell>
        </row>
        <row r="891">
          <cell r="A891" t="str">
            <v>2016066</v>
          </cell>
          <cell r="B891">
            <v>2016</v>
          </cell>
          <cell r="C891" t="str">
            <v>066</v>
          </cell>
          <cell r="D891" t="str">
            <v>Gerolfing Nord</v>
          </cell>
          <cell r="E891">
            <v>11</v>
          </cell>
        </row>
        <row r="892">
          <cell r="A892" t="str">
            <v>2016071</v>
          </cell>
          <cell r="B892">
            <v>2016</v>
          </cell>
          <cell r="C892" t="str">
            <v>071</v>
          </cell>
          <cell r="D892" t="str">
            <v>Etting Ost</v>
          </cell>
          <cell r="E892">
            <v>17</v>
          </cell>
        </row>
        <row r="893">
          <cell r="A893" t="str">
            <v>2016072</v>
          </cell>
          <cell r="B893">
            <v>2016</v>
          </cell>
          <cell r="C893" t="str">
            <v>072</v>
          </cell>
          <cell r="D893" t="str">
            <v>Etting West</v>
          </cell>
          <cell r="E893">
            <v>13</v>
          </cell>
        </row>
        <row r="894">
          <cell r="A894" t="str">
            <v>2016081</v>
          </cell>
          <cell r="B894">
            <v>2016</v>
          </cell>
          <cell r="C894" t="str">
            <v>081</v>
          </cell>
          <cell r="D894" t="str">
            <v>Oberhaunstadt</v>
          </cell>
          <cell r="E894">
            <v>14</v>
          </cell>
        </row>
        <row r="895">
          <cell r="A895" t="str">
            <v>2016082</v>
          </cell>
          <cell r="B895">
            <v>2016</v>
          </cell>
          <cell r="C895" t="str">
            <v>082</v>
          </cell>
          <cell r="D895" t="str">
            <v>Unterhaunstadt</v>
          </cell>
          <cell r="E895">
            <v>23</v>
          </cell>
        </row>
        <row r="896">
          <cell r="A896" t="str">
            <v>2016083</v>
          </cell>
          <cell r="B896">
            <v>2016</v>
          </cell>
          <cell r="C896" t="str">
            <v>083</v>
          </cell>
          <cell r="D896" t="str">
            <v>Müllerbadsiedl.</v>
          </cell>
          <cell r="E896">
            <v>15</v>
          </cell>
        </row>
        <row r="897">
          <cell r="A897" t="str">
            <v>2016091</v>
          </cell>
          <cell r="B897">
            <v>2016</v>
          </cell>
          <cell r="C897" t="str">
            <v>091</v>
          </cell>
          <cell r="D897" t="str">
            <v>Feldkirchen</v>
          </cell>
          <cell r="E897">
            <v>28</v>
          </cell>
        </row>
        <row r="898">
          <cell r="A898" t="str">
            <v>2016092</v>
          </cell>
          <cell r="B898">
            <v>2016</v>
          </cell>
          <cell r="C898" t="str">
            <v>092</v>
          </cell>
          <cell r="D898" t="str">
            <v>Mailing(Fort Wrede)</v>
          </cell>
          <cell r="E898"/>
        </row>
        <row r="899">
          <cell r="A899" t="str">
            <v>2016093</v>
          </cell>
          <cell r="B899">
            <v>2016</v>
          </cell>
          <cell r="C899" t="str">
            <v>093</v>
          </cell>
          <cell r="D899" t="str">
            <v>Mailing Nord</v>
          </cell>
          <cell r="E899">
            <v>19</v>
          </cell>
        </row>
        <row r="900">
          <cell r="A900" t="str">
            <v>2016094</v>
          </cell>
          <cell r="B900">
            <v>2016</v>
          </cell>
          <cell r="C900" t="str">
            <v>094</v>
          </cell>
          <cell r="D900" t="str">
            <v>Mailing Süd</v>
          </cell>
          <cell r="E900">
            <v>25</v>
          </cell>
        </row>
        <row r="901">
          <cell r="A901" t="str">
            <v>2016101</v>
          </cell>
          <cell r="B901">
            <v>2016</v>
          </cell>
          <cell r="C901" t="str">
            <v>101</v>
          </cell>
          <cell r="D901" t="str">
            <v>Zuchering Süd</v>
          </cell>
          <cell r="E901">
            <v>21</v>
          </cell>
        </row>
        <row r="902">
          <cell r="A902" t="str">
            <v>2016102</v>
          </cell>
          <cell r="B902">
            <v>2016</v>
          </cell>
          <cell r="C902" t="str">
            <v>102</v>
          </cell>
          <cell r="D902" t="str">
            <v>Winden</v>
          </cell>
          <cell r="E902"/>
        </row>
        <row r="903">
          <cell r="A903" t="str">
            <v>2016103</v>
          </cell>
          <cell r="B903">
            <v>2016</v>
          </cell>
          <cell r="C903" t="str">
            <v>103</v>
          </cell>
          <cell r="D903" t="str">
            <v>Hagau</v>
          </cell>
          <cell r="E903">
            <v>3</v>
          </cell>
        </row>
        <row r="904">
          <cell r="A904" t="str">
            <v>2016105</v>
          </cell>
          <cell r="B904">
            <v>2016</v>
          </cell>
          <cell r="C904" t="str">
            <v>105</v>
          </cell>
          <cell r="D904" t="str">
            <v>Oberbrunnenreuth</v>
          </cell>
          <cell r="E904">
            <v>4</v>
          </cell>
        </row>
        <row r="905">
          <cell r="A905" t="str">
            <v>2016106</v>
          </cell>
          <cell r="B905">
            <v>2016</v>
          </cell>
          <cell r="C905" t="str">
            <v>106</v>
          </cell>
          <cell r="D905" t="str">
            <v>Spitalhof</v>
          </cell>
          <cell r="E905">
            <v>9</v>
          </cell>
        </row>
        <row r="906">
          <cell r="A906" t="str">
            <v>2016107</v>
          </cell>
          <cell r="B906">
            <v>2016</v>
          </cell>
          <cell r="C906" t="str">
            <v>107</v>
          </cell>
          <cell r="D906" t="str">
            <v>Unterbrunnenreuth</v>
          </cell>
          <cell r="E906">
            <v>14</v>
          </cell>
        </row>
        <row r="907">
          <cell r="A907" t="str">
            <v>2016108</v>
          </cell>
          <cell r="B907">
            <v>2016</v>
          </cell>
          <cell r="C907" t="str">
            <v>108</v>
          </cell>
          <cell r="D907" t="str">
            <v>Zuchering Nord</v>
          </cell>
          <cell r="E907">
            <v>8</v>
          </cell>
        </row>
        <row r="908">
          <cell r="A908" t="str">
            <v>2016109</v>
          </cell>
          <cell r="B908">
            <v>2016</v>
          </cell>
          <cell r="C908" t="str">
            <v>109</v>
          </cell>
          <cell r="D908" t="str">
            <v>Seehof</v>
          </cell>
          <cell r="E908">
            <v>4</v>
          </cell>
        </row>
        <row r="909">
          <cell r="A909" t="str">
            <v>2016111</v>
          </cell>
          <cell r="B909">
            <v>2016</v>
          </cell>
          <cell r="C909" t="str">
            <v>111</v>
          </cell>
          <cell r="D909" t="str">
            <v>Hollerstauden</v>
          </cell>
          <cell r="E909">
            <v>72</v>
          </cell>
        </row>
        <row r="910">
          <cell r="A910" t="str">
            <v>2016112</v>
          </cell>
          <cell r="B910">
            <v>2016</v>
          </cell>
          <cell r="C910" t="str">
            <v>112</v>
          </cell>
          <cell r="D910" t="str">
            <v>Friedrichshofen</v>
          </cell>
          <cell r="E910">
            <v>49</v>
          </cell>
        </row>
        <row r="911">
          <cell r="A911" t="str">
            <v>2016113</v>
          </cell>
          <cell r="B911">
            <v>2016</v>
          </cell>
          <cell r="C911" t="str">
            <v>113</v>
          </cell>
          <cell r="D911" t="str">
            <v>Gaimersheimer Heide</v>
          </cell>
          <cell r="E911">
            <v>6</v>
          </cell>
        </row>
        <row r="912">
          <cell r="A912" t="str">
            <v>2016121</v>
          </cell>
          <cell r="B912">
            <v>2016</v>
          </cell>
          <cell r="C912" t="str">
            <v>121</v>
          </cell>
          <cell r="D912" t="str">
            <v>Antonviertel</v>
          </cell>
          <cell r="E912">
            <v>79</v>
          </cell>
        </row>
        <row r="913">
          <cell r="A913" t="str">
            <v>2016122</v>
          </cell>
          <cell r="B913">
            <v>2016</v>
          </cell>
          <cell r="C913" t="str">
            <v>122</v>
          </cell>
          <cell r="D913" t="str">
            <v>Bahnhofsviertel</v>
          </cell>
          <cell r="E913">
            <v>88</v>
          </cell>
        </row>
        <row r="914">
          <cell r="A914" t="str">
            <v>2016123</v>
          </cell>
          <cell r="B914">
            <v>2016</v>
          </cell>
          <cell r="C914" t="str">
            <v>123</v>
          </cell>
          <cell r="D914" t="str">
            <v>Unsernherrn</v>
          </cell>
          <cell r="E914">
            <v>27</v>
          </cell>
        </row>
        <row r="915">
          <cell r="A915" t="str">
            <v>2016o. Z.</v>
          </cell>
          <cell r="B915">
            <v>2016</v>
          </cell>
          <cell r="C915" t="str">
            <v>o. Z.</v>
          </cell>
          <cell r="D915" t="str">
            <v>ohne Zuordnung</v>
          </cell>
          <cell r="E915">
            <v>26</v>
          </cell>
        </row>
        <row r="916">
          <cell r="A916" t="str">
            <v>201601</v>
          </cell>
          <cell r="B916">
            <v>2016</v>
          </cell>
          <cell r="C916" t="str">
            <v>01</v>
          </cell>
          <cell r="D916" t="str">
            <v>Mitte</v>
          </cell>
          <cell r="E916">
            <v>230</v>
          </cell>
        </row>
        <row r="917">
          <cell r="A917" t="str">
            <v>201602</v>
          </cell>
          <cell r="B917">
            <v>2016</v>
          </cell>
          <cell r="C917" t="str">
            <v>02</v>
          </cell>
          <cell r="D917" t="str">
            <v>Nordwest</v>
          </cell>
          <cell r="E917">
            <v>529</v>
          </cell>
        </row>
        <row r="918">
          <cell r="A918" t="str">
            <v>201603</v>
          </cell>
          <cell r="B918">
            <v>2016</v>
          </cell>
          <cell r="C918" t="str">
            <v>03</v>
          </cell>
          <cell r="D918" t="str">
            <v>Nordost</v>
          </cell>
          <cell r="E918">
            <v>488</v>
          </cell>
        </row>
        <row r="919">
          <cell r="A919" t="str">
            <v>201604</v>
          </cell>
          <cell r="B919">
            <v>2016</v>
          </cell>
          <cell r="C919" t="str">
            <v>04</v>
          </cell>
          <cell r="D919" t="str">
            <v>Südost</v>
          </cell>
          <cell r="E919">
            <v>275</v>
          </cell>
        </row>
        <row r="920">
          <cell r="A920" t="str">
            <v>201605</v>
          </cell>
          <cell r="B920">
            <v>2016</v>
          </cell>
          <cell r="C920" t="str">
            <v>05</v>
          </cell>
          <cell r="D920" t="str">
            <v>Südwest</v>
          </cell>
          <cell r="E920">
            <v>98</v>
          </cell>
        </row>
        <row r="921">
          <cell r="A921" t="str">
            <v>201606</v>
          </cell>
          <cell r="B921">
            <v>2016</v>
          </cell>
          <cell r="C921" t="str">
            <v>06</v>
          </cell>
          <cell r="D921" t="str">
            <v>West</v>
          </cell>
          <cell r="E921">
            <v>34</v>
          </cell>
        </row>
        <row r="922">
          <cell r="A922" t="str">
            <v>201607</v>
          </cell>
          <cell r="B922">
            <v>2016</v>
          </cell>
          <cell r="C922" t="str">
            <v>07</v>
          </cell>
          <cell r="D922" t="str">
            <v>Etting</v>
          </cell>
          <cell r="E922">
            <v>30</v>
          </cell>
        </row>
        <row r="923">
          <cell r="A923" t="str">
            <v>201608</v>
          </cell>
          <cell r="B923">
            <v>2016</v>
          </cell>
          <cell r="C923" t="str">
            <v>08</v>
          </cell>
          <cell r="D923" t="str">
            <v>Oberhaunstadt</v>
          </cell>
          <cell r="E923">
            <v>52</v>
          </cell>
        </row>
        <row r="924">
          <cell r="A924" t="str">
            <v>201609</v>
          </cell>
          <cell r="B924">
            <v>2016</v>
          </cell>
          <cell r="C924" t="str">
            <v>09</v>
          </cell>
          <cell r="D924" t="str">
            <v>Mailing</v>
          </cell>
          <cell r="E924">
            <v>72</v>
          </cell>
        </row>
        <row r="925">
          <cell r="A925" t="str">
            <v>201610</v>
          </cell>
          <cell r="B925">
            <v>2016</v>
          </cell>
          <cell r="C925" t="str">
            <v>10</v>
          </cell>
          <cell r="D925" t="str">
            <v>Süd</v>
          </cell>
          <cell r="E925">
            <v>63</v>
          </cell>
        </row>
        <row r="926">
          <cell r="A926" t="str">
            <v>201611</v>
          </cell>
          <cell r="B926">
            <v>2016</v>
          </cell>
          <cell r="C926" t="str">
            <v>11</v>
          </cell>
          <cell r="D926" t="str">
            <v>Friedrichshofen-Hollerst.</v>
          </cell>
          <cell r="E926">
            <v>127</v>
          </cell>
        </row>
        <row r="927">
          <cell r="A927" t="str">
            <v>201612</v>
          </cell>
          <cell r="B927">
            <v>2016</v>
          </cell>
          <cell r="C927" t="str">
            <v>12</v>
          </cell>
          <cell r="D927" t="str">
            <v>Münchener Straße</v>
          </cell>
          <cell r="E927">
            <v>194</v>
          </cell>
        </row>
        <row r="928">
          <cell r="A928" t="str">
            <v>2016ohne Zuordnung</v>
          </cell>
          <cell r="B928">
            <v>2016</v>
          </cell>
          <cell r="C928" t="str">
            <v>ohne Zuordnung</v>
          </cell>
          <cell r="D928" t="str">
            <v>ohne Zuordnung</v>
          </cell>
          <cell r="E928">
            <v>26</v>
          </cell>
        </row>
        <row r="929">
          <cell r="A929" t="str">
            <v>2016#Gesamt</v>
          </cell>
          <cell r="B929">
            <v>2016</v>
          </cell>
          <cell r="C929" t="str">
            <v>#Gesamt</v>
          </cell>
          <cell r="D929" t="str">
            <v>Stadt Ingolstadt</v>
          </cell>
          <cell r="E929">
            <v>2218</v>
          </cell>
        </row>
        <row r="930">
          <cell r="A930" t="str">
            <v>2017010</v>
          </cell>
          <cell r="B930">
            <v>2017</v>
          </cell>
          <cell r="C930" t="str">
            <v>010</v>
          </cell>
          <cell r="D930" t="str">
            <v>Brückenkopf</v>
          </cell>
          <cell r="E930">
            <v>9</v>
          </cell>
        </row>
        <row r="931">
          <cell r="A931" t="str">
            <v>2017011</v>
          </cell>
          <cell r="B931">
            <v>2017</v>
          </cell>
          <cell r="C931" t="str">
            <v>011</v>
          </cell>
          <cell r="D931" t="str">
            <v>Altstadt NW</v>
          </cell>
          <cell r="E931">
            <v>31</v>
          </cell>
        </row>
        <row r="932">
          <cell r="A932" t="str">
            <v>2017012</v>
          </cell>
          <cell r="B932">
            <v>2017</v>
          </cell>
          <cell r="C932" t="str">
            <v>012</v>
          </cell>
          <cell r="D932" t="str">
            <v>Altstadt NO</v>
          </cell>
          <cell r="E932">
            <v>61</v>
          </cell>
        </row>
        <row r="933">
          <cell r="A933" t="str">
            <v>2017013</v>
          </cell>
          <cell r="B933">
            <v>2017</v>
          </cell>
          <cell r="C933" t="str">
            <v>013</v>
          </cell>
          <cell r="D933" t="str">
            <v>Altstadt SO</v>
          </cell>
          <cell r="E933">
            <v>6</v>
          </cell>
        </row>
        <row r="934">
          <cell r="A934" t="str">
            <v>2017014</v>
          </cell>
          <cell r="B934">
            <v>2017</v>
          </cell>
          <cell r="C934" t="str">
            <v>014</v>
          </cell>
          <cell r="D934" t="str">
            <v>Altstadt SW</v>
          </cell>
          <cell r="E934">
            <v>42</v>
          </cell>
        </row>
        <row r="935">
          <cell r="A935" t="str">
            <v>2017015</v>
          </cell>
          <cell r="B935">
            <v>2017</v>
          </cell>
          <cell r="C935" t="str">
            <v>015</v>
          </cell>
          <cell r="D935" t="str">
            <v>Probierlweg</v>
          </cell>
          <cell r="E935">
            <v>7</v>
          </cell>
        </row>
        <row r="936">
          <cell r="A936" t="str">
            <v>2017016</v>
          </cell>
          <cell r="B936">
            <v>2017</v>
          </cell>
          <cell r="C936" t="str">
            <v>016</v>
          </cell>
          <cell r="D936" t="str">
            <v>Gerolf. Straße</v>
          </cell>
          <cell r="E936">
            <v>18</v>
          </cell>
        </row>
        <row r="937">
          <cell r="A937" t="str">
            <v>2017017</v>
          </cell>
          <cell r="B937">
            <v>2017</v>
          </cell>
          <cell r="C937" t="str">
            <v>017</v>
          </cell>
          <cell r="D937" t="str">
            <v>Im Freihöfl</v>
          </cell>
          <cell r="E937">
            <v>101</v>
          </cell>
        </row>
        <row r="938">
          <cell r="A938" t="str">
            <v>2017021</v>
          </cell>
          <cell r="B938">
            <v>2017</v>
          </cell>
          <cell r="C938" t="str">
            <v>021</v>
          </cell>
          <cell r="D938" t="str">
            <v>Gabelsbergerstr.</v>
          </cell>
          <cell r="E938">
            <v>23</v>
          </cell>
        </row>
        <row r="939">
          <cell r="A939" t="str">
            <v>2017022</v>
          </cell>
          <cell r="B939">
            <v>2017</v>
          </cell>
          <cell r="C939" t="str">
            <v>022</v>
          </cell>
          <cell r="D939" t="str">
            <v>Nordbahnhof</v>
          </cell>
          <cell r="E939">
            <v>43</v>
          </cell>
        </row>
        <row r="940">
          <cell r="A940" t="str">
            <v>2017023</v>
          </cell>
          <cell r="B940">
            <v>2017</v>
          </cell>
          <cell r="C940" t="str">
            <v>023</v>
          </cell>
          <cell r="D940" t="str">
            <v>Herschelstraße</v>
          </cell>
          <cell r="E940">
            <v>90</v>
          </cell>
        </row>
        <row r="941">
          <cell r="A941" t="str">
            <v>2017024</v>
          </cell>
          <cell r="B941">
            <v>2017</v>
          </cell>
          <cell r="C941" t="str">
            <v>024</v>
          </cell>
          <cell r="D941" t="str">
            <v>Piusviertel</v>
          </cell>
          <cell r="E941">
            <v>184</v>
          </cell>
        </row>
        <row r="942">
          <cell r="A942" t="str">
            <v>2017025</v>
          </cell>
          <cell r="B942">
            <v>2017</v>
          </cell>
          <cell r="C942" t="str">
            <v>025</v>
          </cell>
          <cell r="D942" t="str">
            <v>AUDI-Bez.</v>
          </cell>
          <cell r="E942">
            <v>99</v>
          </cell>
        </row>
        <row r="943">
          <cell r="A943" t="str">
            <v>2017026</v>
          </cell>
          <cell r="B943">
            <v>2017</v>
          </cell>
          <cell r="C943" t="str">
            <v>026</v>
          </cell>
          <cell r="D943" t="str">
            <v>Richard-Strauß-Straße</v>
          </cell>
          <cell r="E943">
            <v>87</v>
          </cell>
        </row>
        <row r="944">
          <cell r="A944" t="str">
            <v>2017031</v>
          </cell>
          <cell r="B944">
            <v>2017</v>
          </cell>
          <cell r="C944" t="str">
            <v>031</v>
          </cell>
          <cell r="D944" t="str">
            <v>Schlachthofviert.</v>
          </cell>
          <cell r="E944">
            <v>83</v>
          </cell>
        </row>
        <row r="945">
          <cell r="A945" t="str">
            <v>2017032</v>
          </cell>
          <cell r="B945">
            <v>2017</v>
          </cell>
          <cell r="C945" t="str">
            <v>032</v>
          </cell>
          <cell r="D945" t="str">
            <v>Josephsviertel</v>
          </cell>
          <cell r="E945">
            <v>155</v>
          </cell>
        </row>
        <row r="946">
          <cell r="A946" t="str">
            <v>2017033</v>
          </cell>
          <cell r="B946">
            <v>2017</v>
          </cell>
          <cell r="C946" t="str">
            <v>033</v>
          </cell>
          <cell r="D946" t="str">
            <v>Gewerbegeb. Nord</v>
          </cell>
          <cell r="E946">
            <v>4</v>
          </cell>
        </row>
        <row r="947">
          <cell r="A947" t="str">
            <v>2017034</v>
          </cell>
          <cell r="B947">
            <v>2017</v>
          </cell>
          <cell r="C947" t="str">
            <v>034</v>
          </cell>
          <cell r="D947" t="str">
            <v>Am Wasserwerk</v>
          </cell>
          <cell r="E947">
            <v>68</v>
          </cell>
        </row>
        <row r="948">
          <cell r="A948" t="str">
            <v>2017035</v>
          </cell>
          <cell r="B948">
            <v>2017</v>
          </cell>
          <cell r="C948" t="str">
            <v>035</v>
          </cell>
          <cell r="D948" t="str">
            <v>Schubert&amp;Salzer</v>
          </cell>
          <cell r="E948">
            <v>96</v>
          </cell>
        </row>
        <row r="949">
          <cell r="A949" t="str">
            <v>2017036</v>
          </cell>
          <cell r="B949">
            <v>2017</v>
          </cell>
          <cell r="C949" t="str">
            <v>036</v>
          </cell>
          <cell r="D949" t="str">
            <v>Konradviertel</v>
          </cell>
          <cell r="E949">
            <v>127</v>
          </cell>
        </row>
        <row r="950">
          <cell r="A950" t="str">
            <v>2017041</v>
          </cell>
          <cell r="B950">
            <v>2017</v>
          </cell>
          <cell r="C950" t="str">
            <v>041</v>
          </cell>
          <cell r="D950" t="str">
            <v>Ringsee</v>
          </cell>
          <cell r="E950">
            <v>36</v>
          </cell>
        </row>
        <row r="951">
          <cell r="A951" t="str">
            <v>2017042</v>
          </cell>
          <cell r="B951">
            <v>2017</v>
          </cell>
          <cell r="C951" t="str">
            <v>042</v>
          </cell>
          <cell r="D951" t="str">
            <v>Kothau</v>
          </cell>
          <cell r="E951">
            <v>33</v>
          </cell>
        </row>
        <row r="952">
          <cell r="A952" t="str">
            <v>2017043</v>
          </cell>
          <cell r="B952">
            <v>2017</v>
          </cell>
          <cell r="C952" t="str">
            <v>043</v>
          </cell>
          <cell r="D952" t="str">
            <v>Augustinviertel</v>
          </cell>
          <cell r="E952">
            <v>108</v>
          </cell>
        </row>
        <row r="953">
          <cell r="A953" t="str">
            <v>2017044</v>
          </cell>
          <cell r="B953">
            <v>2017</v>
          </cell>
          <cell r="C953" t="str">
            <v>044</v>
          </cell>
          <cell r="D953" t="str">
            <v>Monikaviertel</v>
          </cell>
          <cell r="E953">
            <v>77</v>
          </cell>
        </row>
        <row r="954">
          <cell r="A954" t="str">
            <v>2017045</v>
          </cell>
          <cell r="B954">
            <v>2017</v>
          </cell>
          <cell r="C954" t="str">
            <v>045</v>
          </cell>
          <cell r="D954" t="str">
            <v>Gewerbegeb. SO</v>
          </cell>
          <cell r="E954">
            <v>33</v>
          </cell>
        </row>
        <row r="955">
          <cell r="A955" t="str">
            <v>2017046</v>
          </cell>
          <cell r="B955">
            <v>2017</v>
          </cell>
          <cell r="C955" t="str">
            <v>046</v>
          </cell>
          <cell r="D955" t="str">
            <v>Niederfeld</v>
          </cell>
          <cell r="E955">
            <v>3</v>
          </cell>
        </row>
        <row r="956">
          <cell r="A956" t="str">
            <v>2017047</v>
          </cell>
          <cell r="B956">
            <v>2017</v>
          </cell>
          <cell r="C956" t="str">
            <v>047</v>
          </cell>
          <cell r="D956" t="str">
            <v>Rothenturm</v>
          </cell>
          <cell r="E956">
            <v>3</v>
          </cell>
        </row>
        <row r="957">
          <cell r="A957" t="str">
            <v>2017048</v>
          </cell>
          <cell r="B957">
            <v>2017</v>
          </cell>
          <cell r="C957" t="str">
            <v>048</v>
          </cell>
          <cell r="D957" t="str">
            <v>Am Auwaldsee</v>
          </cell>
          <cell r="E957"/>
        </row>
        <row r="958">
          <cell r="A958" t="str">
            <v>2017051</v>
          </cell>
          <cell r="B958">
            <v>2017</v>
          </cell>
          <cell r="C958" t="str">
            <v>051</v>
          </cell>
          <cell r="D958" t="str">
            <v>Am Südfriedhof</v>
          </cell>
          <cell r="E958">
            <v>10</v>
          </cell>
        </row>
        <row r="959">
          <cell r="A959" t="str">
            <v>2017052</v>
          </cell>
          <cell r="B959">
            <v>2017</v>
          </cell>
          <cell r="C959" t="str">
            <v>052</v>
          </cell>
          <cell r="D959" t="str">
            <v>Haunwöhr</v>
          </cell>
          <cell r="E959">
            <v>36</v>
          </cell>
        </row>
        <row r="960">
          <cell r="A960" t="str">
            <v>2017053</v>
          </cell>
          <cell r="B960">
            <v>2017</v>
          </cell>
          <cell r="C960" t="str">
            <v>053</v>
          </cell>
          <cell r="D960" t="str">
            <v>Hundszell</v>
          </cell>
          <cell r="E960">
            <v>10</v>
          </cell>
        </row>
        <row r="961">
          <cell r="A961" t="str">
            <v>2017054</v>
          </cell>
          <cell r="B961">
            <v>2017</v>
          </cell>
          <cell r="C961" t="str">
            <v>054</v>
          </cell>
          <cell r="D961" t="str">
            <v>Knoglersfreude</v>
          </cell>
          <cell r="E961">
            <v>7</v>
          </cell>
        </row>
        <row r="962">
          <cell r="A962" t="str">
            <v>2017055</v>
          </cell>
          <cell r="B962">
            <v>2017</v>
          </cell>
          <cell r="C962" t="str">
            <v>055</v>
          </cell>
          <cell r="D962" t="str">
            <v>Herz-Jesu-Viertel</v>
          </cell>
          <cell r="E962">
            <v>21</v>
          </cell>
        </row>
        <row r="963">
          <cell r="A963" t="str">
            <v>2017061</v>
          </cell>
          <cell r="B963">
            <v>2017</v>
          </cell>
          <cell r="C963" t="str">
            <v>061</v>
          </cell>
          <cell r="D963" t="str">
            <v>Gerolfing Süd</v>
          </cell>
          <cell r="E963">
            <v>10</v>
          </cell>
        </row>
        <row r="964">
          <cell r="A964" t="str">
            <v>2017062</v>
          </cell>
          <cell r="B964">
            <v>2017</v>
          </cell>
          <cell r="C964" t="str">
            <v>062</v>
          </cell>
          <cell r="D964" t="str">
            <v>Irgertsheim</v>
          </cell>
          <cell r="E964">
            <v>8</v>
          </cell>
        </row>
        <row r="965">
          <cell r="A965" t="str">
            <v>2017063</v>
          </cell>
          <cell r="B965">
            <v>2017</v>
          </cell>
          <cell r="C965" t="str">
            <v>063</v>
          </cell>
          <cell r="D965" t="str">
            <v>Pettenhofen</v>
          </cell>
          <cell r="E965">
            <v>2</v>
          </cell>
        </row>
        <row r="966">
          <cell r="A966" t="str">
            <v>2017064</v>
          </cell>
          <cell r="B966">
            <v>2017</v>
          </cell>
          <cell r="C966" t="str">
            <v>064</v>
          </cell>
          <cell r="D966" t="str">
            <v>Mühlhausen</v>
          </cell>
          <cell r="E966">
            <v>2</v>
          </cell>
        </row>
        <row r="967">
          <cell r="A967" t="str">
            <v>2017065</v>
          </cell>
          <cell r="B967">
            <v>2017</v>
          </cell>
          <cell r="C967" t="str">
            <v>065</v>
          </cell>
          <cell r="D967" t="str">
            <v>Dünzlau</v>
          </cell>
          <cell r="E967">
            <v>3</v>
          </cell>
        </row>
        <row r="968">
          <cell r="A968" t="str">
            <v>2017066</v>
          </cell>
          <cell r="B968">
            <v>2017</v>
          </cell>
          <cell r="C968" t="str">
            <v>066</v>
          </cell>
          <cell r="D968" t="str">
            <v>Gerolfing Nord</v>
          </cell>
          <cell r="E968">
            <v>21</v>
          </cell>
        </row>
        <row r="969">
          <cell r="A969" t="str">
            <v>2017071</v>
          </cell>
          <cell r="B969">
            <v>2017</v>
          </cell>
          <cell r="C969" t="str">
            <v>071</v>
          </cell>
          <cell r="D969" t="str">
            <v>Etting Ost</v>
          </cell>
          <cell r="E969">
            <v>17</v>
          </cell>
        </row>
        <row r="970">
          <cell r="A970" t="str">
            <v>2017072</v>
          </cell>
          <cell r="B970">
            <v>2017</v>
          </cell>
          <cell r="C970" t="str">
            <v>072</v>
          </cell>
          <cell r="D970" t="str">
            <v>Etting West</v>
          </cell>
          <cell r="E970">
            <v>20</v>
          </cell>
        </row>
        <row r="971">
          <cell r="A971" t="str">
            <v>2017081</v>
          </cell>
          <cell r="B971">
            <v>2017</v>
          </cell>
          <cell r="C971" t="str">
            <v>081</v>
          </cell>
          <cell r="D971" t="str">
            <v>Oberhaunstadt</v>
          </cell>
          <cell r="E971">
            <v>13</v>
          </cell>
        </row>
        <row r="972">
          <cell r="A972" t="str">
            <v>2017082</v>
          </cell>
          <cell r="B972">
            <v>2017</v>
          </cell>
          <cell r="C972" t="str">
            <v>082</v>
          </cell>
          <cell r="D972" t="str">
            <v>Unterhaunstadt</v>
          </cell>
          <cell r="E972">
            <v>33</v>
          </cell>
        </row>
        <row r="973">
          <cell r="A973" t="str">
            <v>2017083</v>
          </cell>
          <cell r="B973">
            <v>2017</v>
          </cell>
          <cell r="C973" t="str">
            <v>083</v>
          </cell>
          <cell r="D973" t="str">
            <v>Müllerbadsiedl.</v>
          </cell>
          <cell r="E973">
            <v>21</v>
          </cell>
        </row>
        <row r="974">
          <cell r="A974" t="str">
            <v>2017091</v>
          </cell>
          <cell r="B974">
            <v>2017</v>
          </cell>
          <cell r="C974" t="str">
            <v>091</v>
          </cell>
          <cell r="D974" t="str">
            <v>Feldkirchen</v>
          </cell>
          <cell r="E974">
            <v>23</v>
          </cell>
        </row>
        <row r="975">
          <cell r="A975" t="str">
            <v>2017092</v>
          </cell>
          <cell r="B975">
            <v>2017</v>
          </cell>
          <cell r="C975" t="str">
            <v>092</v>
          </cell>
          <cell r="D975" t="str">
            <v>Mailing(Fort Wrede)</v>
          </cell>
          <cell r="E975">
            <v>8</v>
          </cell>
        </row>
        <row r="976">
          <cell r="A976" t="str">
            <v>2017093</v>
          </cell>
          <cell r="B976">
            <v>2017</v>
          </cell>
          <cell r="C976" t="str">
            <v>093</v>
          </cell>
          <cell r="D976" t="str">
            <v>Mailing Nord</v>
          </cell>
          <cell r="E976">
            <v>23</v>
          </cell>
        </row>
        <row r="977">
          <cell r="A977" t="str">
            <v>2017094</v>
          </cell>
          <cell r="B977">
            <v>2017</v>
          </cell>
          <cell r="C977" t="str">
            <v>094</v>
          </cell>
          <cell r="D977" t="str">
            <v>Mailing Süd</v>
          </cell>
          <cell r="E977">
            <v>22</v>
          </cell>
        </row>
        <row r="978">
          <cell r="A978" t="str">
            <v>2017101</v>
          </cell>
          <cell r="B978">
            <v>2017</v>
          </cell>
          <cell r="C978" t="str">
            <v>101</v>
          </cell>
          <cell r="D978" t="str">
            <v>Zuchering Süd</v>
          </cell>
          <cell r="E978">
            <v>23</v>
          </cell>
        </row>
        <row r="979">
          <cell r="A979" t="str">
            <v>2017102</v>
          </cell>
          <cell r="B979">
            <v>2017</v>
          </cell>
          <cell r="C979" t="str">
            <v>102</v>
          </cell>
          <cell r="D979" t="str">
            <v>Winden</v>
          </cell>
          <cell r="E979"/>
        </row>
        <row r="980">
          <cell r="A980" t="str">
            <v>2017103</v>
          </cell>
          <cell r="B980">
            <v>2017</v>
          </cell>
          <cell r="C980" t="str">
            <v>103</v>
          </cell>
          <cell r="D980" t="str">
            <v>Hagau</v>
          </cell>
          <cell r="E980">
            <v>7</v>
          </cell>
        </row>
        <row r="981">
          <cell r="A981" t="str">
            <v>2017105</v>
          </cell>
          <cell r="B981">
            <v>2017</v>
          </cell>
          <cell r="C981" t="str">
            <v>105</v>
          </cell>
          <cell r="D981" t="str">
            <v>Oberbrunnenreuth</v>
          </cell>
          <cell r="E981">
            <v>4</v>
          </cell>
        </row>
        <row r="982">
          <cell r="A982" t="str">
            <v>2017106</v>
          </cell>
          <cell r="B982">
            <v>2017</v>
          </cell>
          <cell r="C982" t="str">
            <v>106</v>
          </cell>
          <cell r="D982" t="str">
            <v>Spitalhof</v>
          </cell>
          <cell r="E982">
            <v>6</v>
          </cell>
        </row>
        <row r="983">
          <cell r="A983" t="str">
            <v>2017107</v>
          </cell>
          <cell r="B983">
            <v>2017</v>
          </cell>
          <cell r="C983" t="str">
            <v>107</v>
          </cell>
          <cell r="D983" t="str">
            <v>Unterbrunnenreuth</v>
          </cell>
          <cell r="E983">
            <v>13</v>
          </cell>
        </row>
        <row r="984">
          <cell r="A984" t="str">
            <v>2017108</v>
          </cell>
          <cell r="B984">
            <v>2017</v>
          </cell>
          <cell r="C984" t="str">
            <v>108</v>
          </cell>
          <cell r="D984" t="str">
            <v>Zuchering Nord</v>
          </cell>
          <cell r="E984">
            <v>10</v>
          </cell>
        </row>
        <row r="985">
          <cell r="A985" t="str">
            <v>2017109</v>
          </cell>
          <cell r="B985">
            <v>2017</v>
          </cell>
          <cell r="C985" t="str">
            <v>109</v>
          </cell>
          <cell r="D985" t="str">
            <v>Seehof</v>
          </cell>
          <cell r="E985">
            <v>2</v>
          </cell>
        </row>
        <row r="986">
          <cell r="A986" t="str">
            <v>2017111</v>
          </cell>
          <cell r="B986">
            <v>2017</v>
          </cell>
          <cell r="C986" t="str">
            <v>111</v>
          </cell>
          <cell r="D986" t="str">
            <v>Hollerstauden</v>
          </cell>
          <cell r="E986">
            <v>79</v>
          </cell>
        </row>
        <row r="987">
          <cell r="A987" t="str">
            <v>2017112</v>
          </cell>
          <cell r="B987">
            <v>2017</v>
          </cell>
          <cell r="C987" t="str">
            <v>112</v>
          </cell>
          <cell r="D987" t="str">
            <v>Friedrichshofen</v>
          </cell>
          <cell r="E987">
            <v>43</v>
          </cell>
        </row>
        <row r="988">
          <cell r="A988" t="str">
            <v>2017113</v>
          </cell>
          <cell r="B988">
            <v>2017</v>
          </cell>
          <cell r="C988" t="str">
            <v>113</v>
          </cell>
          <cell r="D988" t="str">
            <v>Gaimersheimer Heide</v>
          </cell>
          <cell r="E988">
            <v>7</v>
          </cell>
        </row>
        <row r="989">
          <cell r="A989" t="str">
            <v>2017121</v>
          </cell>
          <cell r="B989">
            <v>2017</v>
          </cell>
          <cell r="C989" t="str">
            <v>121</v>
          </cell>
          <cell r="D989" t="str">
            <v>Antonviertel</v>
          </cell>
          <cell r="E989">
            <v>91</v>
          </cell>
        </row>
        <row r="990">
          <cell r="A990" t="str">
            <v>2017122</v>
          </cell>
          <cell r="B990">
            <v>2017</v>
          </cell>
          <cell r="C990" t="str">
            <v>122</v>
          </cell>
          <cell r="D990" t="str">
            <v>Bahnhofsviertel</v>
          </cell>
          <cell r="E990">
            <v>82</v>
          </cell>
        </row>
        <row r="991">
          <cell r="A991" t="str">
            <v>2017123</v>
          </cell>
          <cell r="B991">
            <v>2017</v>
          </cell>
          <cell r="C991" t="str">
            <v>123</v>
          </cell>
          <cell r="D991" t="str">
            <v>Unsernherrn</v>
          </cell>
          <cell r="E991">
            <v>30</v>
          </cell>
        </row>
        <row r="992">
          <cell r="A992" t="str">
            <v>2017o. Z.</v>
          </cell>
          <cell r="B992">
            <v>2017</v>
          </cell>
          <cell r="C992" t="str">
            <v>o. Z.</v>
          </cell>
          <cell r="D992" t="str">
            <v>ohne Zuordnung</v>
          </cell>
          <cell r="E992">
            <v>32</v>
          </cell>
        </row>
        <row r="993">
          <cell r="A993" t="str">
            <v>201701</v>
          </cell>
          <cell r="B993">
            <v>2017</v>
          </cell>
          <cell r="C993" t="str">
            <v>01</v>
          </cell>
          <cell r="D993" t="str">
            <v>Mitte</v>
          </cell>
          <cell r="E993">
            <v>275</v>
          </cell>
        </row>
        <row r="994">
          <cell r="A994" t="str">
            <v>201702</v>
          </cell>
          <cell r="B994">
            <v>2017</v>
          </cell>
          <cell r="C994" t="str">
            <v>02</v>
          </cell>
          <cell r="D994" t="str">
            <v>Nordwest</v>
          </cell>
          <cell r="E994">
            <v>526</v>
          </cell>
        </row>
        <row r="995">
          <cell r="A995" t="str">
            <v>201703</v>
          </cell>
          <cell r="B995">
            <v>2017</v>
          </cell>
          <cell r="C995" t="str">
            <v>03</v>
          </cell>
          <cell r="D995" t="str">
            <v>Nordost</v>
          </cell>
          <cell r="E995">
            <v>533</v>
          </cell>
        </row>
        <row r="996">
          <cell r="A996" t="str">
            <v>201704</v>
          </cell>
          <cell r="B996">
            <v>2017</v>
          </cell>
          <cell r="C996" t="str">
            <v>04</v>
          </cell>
          <cell r="D996" t="str">
            <v>Südost</v>
          </cell>
          <cell r="E996">
            <v>293</v>
          </cell>
        </row>
        <row r="997">
          <cell r="A997" t="str">
            <v>201705</v>
          </cell>
          <cell r="B997">
            <v>2017</v>
          </cell>
          <cell r="C997" t="str">
            <v>05</v>
          </cell>
          <cell r="D997" t="str">
            <v>Südwest</v>
          </cell>
          <cell r="E997">
            <v>84</v>
          </cell>
        </row>
        <row r="998">
          <cell r="A998" t="str">
            <v>201706</v>
          </cell>
          <cell r="B998">
            <v>2017</v>
          </cell>
          <cell r="C998" t="str">
            <v>06</v>
          </cell>
          <cell r="D998" t="str">
            <v>West</v>
          </cell>
          <cell r="E998">
            <v>46</v>
          </cell>
        </row>
        <row r="999">
          <cell r="A999" t="str">
            <v>201707</v>
          </cell>
          <cell r="B999">
            <v>2017</v>
          </cell>
          <cell r="C999" t="str">
            <v>07</v>
          </cell>
          <cell r="D999" t="str">
            <v>Etting</v>
          </cell>
          <cell r="E999">
            <v>37</v>
          </cell>
        </row>
        <row r="1000">
          <cell r="A1000" t="str">
            <v>201708</v>
          </cell>
          <cell r="B1000">
            <v>2017</v>
          </cell>
          <cell r="C1000" t="str">
            <v>08</v>
          </cell>
          <cell r="D1000" t="str">
            <v>Oberhaunstadt</v>
          </cell>
          <cell r="E1000">
            <v>67</v>
          </cell>
        </row>
        <row r="1001">
          <cell r="A1001" t="str">
            <v>201709</v>
          </cell>
          <cell r="B1001">
            <v>2017</v>
          </cell>
          <cell r="C1001" t="str">
            <v>09</v>
          </cell>
          <cell r="D1001" t="str">
            <v>Mailing</v>
          </cell>
          <cell r="E1001">
            <v>76</v>
          </cell>
        </row>
        <row r="1002">
          <cell r="A1002" t="str">
            <v>201710</v>
          </cell>
          <cell r="B1002">
            <v>2017</v>
          </cell>
          <cell r="C1002" t="str">
            <v>10</v>
          </cell>
          <cell r="D1002" t="str">
            <v>Süd</v>
          </cell>
          <cell r="E1002">
            <v>65</v>
          </cell>
        </row>
        <row r="1003">
          <cell r="A1003" t="str">
            <v>201711</v>
          </cell>
          <cell r="B1003">
            <v>2017</v>
          </cell>
          <cell r="C1003" t="str">
            <v>11</v>
          </cell>
          <cell r="D1003" t="str">
            <v>Friedrichshofen-Hollerst.</v>
          </cell>
          <cell r="E1003">
            <v>129</v>
          </cell>
        </row>
        <row r="1004">
          <cell r="A1004" t="str">
            <v>201712</v>
          </cell>
          <cell r="B1004">
            <v>2017</v>
          </cell>
          <cell r="C1004" t="str">
            <v>12</v>
          </cell>
          <cell r="D1004" t="str">
            <v>Münchener Straße</v>
          </cell>
          <cell r="E1004">
            <v>203</v>
          </cell>
        </row>
        <row r="1005">
          <cell r="A1005" t="str">
            <v>2017ohne Zuordnung</v>
          </cell>
          <cell r="B1005">
            <v>2017</v>
          </cell>
          <cell r="C1005" t="str">
            <v>ohne Zuordnung</v>
          </cell>
          <cell r="D1005" t="str">
            <v>ohne Zuordnung</v>
          </cell>
          <cell r="E1005">
            <v>32</v>
          </cell>
        </row>
        <row r="1006">
          <cell r="A1006" t="str">
            <v>2017#Gesamt</v>
          </cell>
          <cell r="B1006">
            <v>2017</v>
          </cell>
          <cell r="C1006" t="str">
            <v>#Gesamt</v>
          </cell>
          <cell r="D1006" t="str">
            <v>Stadt Ingolstadt</v>
          </cell>
          <cell r="E1006">
            <v>2366</v>
          </cell>
        </row>
        <row r="1007">
          <cell r="A1007" t="str">
            <v>201801</v>
          </cell>
          <cell r="B1007">
            <v>2018</v>
          </cell>
          <cell r="C1007" t="str">
            <v>01</v>
          </cell>
          <cell r="D1007" t="str">
            <v>Mitte</v>
          </cell>
          <cell r="E1007">
            <v>233</v>
          </cell>
        </row>
        <row r="1008">
          <cell r="A1008" t="str">
            <v>201802</v>
          </cell>
          <cell r="B1008">
            <v>2018</v>
          </cell>
          <cell r="C1008" t="str">
            <v>02</v>
          </cell>
          <cell r="D1008" t="str">
            <v>Nordwest</v>
          </cell>
          <cell r="E1008">
            <v>518</v>
          </cell>
        </row>
        <row r="1009">
          <cell r="A1009" t="str">
            <v>201803</v>
          </cell>
          <cell r="B1009">
            <v>2018</v>
          </cell>
          <cell r="C1009" t="str">
            <v>03</v>
          </cell>
          <cell r="D1009" t="str">
            <v>Nordost</v>
          </cell>
          <cell r="E1009">
            <v>479</v>
          </cell>
        </row>
        <row r="1010">
          <cell r="A1010" t="str">
            <v>201804</v>
          </cell>
          <cell r="B1010">
            <v>2018</v>
          </cell>
          <cell r="C1010" t="str">
            <v>04</v>
          </cell>
          <cell r="D1010" t="str">
            <v>Südost</v>
          </cell>
          <cell r="E1010">
            <v>271</v>
          </cell>
        </row>
        <row r="1011">
          <cell r="A1011" t="str">
            <v>201805</v>
          </cell>
          <cell r="B1011">
            <v>2018</v>
          </cell>
          <cell r="C1011" t="str">
            <v>05</v>
          </cell>
          <cell r="D1011" t="str">
            <v>Südwest</v>
          </cell>
          <cell r="E1011">
            <v>112</v>
          </cell>
        </row>
        <row r="1012">
          <cell r="A1012" t="str">
            <v>201806</v>
          </cell>
          <cell r="B1012">
            <v>2018</v>
          </cell>
          <cell r="C1012" t="str">
            <v>06</v>
          </cell>
          <cell r="D1012" t="str">
            <v>West</v>
          </cell>
          <cell r="E1012">
            <v>37</v>
          </cell>
        </row>
        <row r="1013">
          <cell r="A1013" t="str">
            <v>201807</v>
          </cell>
          <cell r="B1013">
            <v>2018</v>
          </cell>
          <cell r="C1013" t="str">
            <v>07</v>
          </cell>
          <cell r="D1013" t="str">
            <v>Etting</v>
          </cell>
          <cell r="E1013">
            <v>29</v>
          </cell>
        </row>
        <row r="1014">
          <cell r="A1014" t="str">
            <v>201808</v>
          </cell>
          <cell r="B1014">
            <v>2018</v>
          </cell>
          <cell r="C1014" t="str">
            <v>08</v>
          </cell>
          <cell r="D1014" t="str">
            <v>Oberhaunstadt</v>
          </cell>
          <cell r="E1014">
            <v>69</v>
          </cell>
        </row>
        <row r="1015">
          <cell r="A1015" t="str">
            <v>201809</v>
          </cell>
          <cell r="B1015">
            <v>2018</v>
          </cell>
          <cell r="C1015" t="str">
            <v>09</v>
          </cell>
          <cell r="D1015" t="str">
            <v>Mailing</v>
          </cell>
          <cell r="E1015">
            <v>75</v>
          </cell>
        </row>
        <row r="1016">
          <cell r="A1016" t="str">
            <v>201810</v>
          </cell>
          <cell r="B1016">
            <v>2018</v>
          </cell>
          <cell r="C1016" t="str">
            <v>10</v>
          </cell>
          <cell r="D1016" t="str">
            <v>Süd</v>
          </cell>
          <cell r="E1016">
            <v>55</v>
          </cell>
        </row>
        <row r="1017">
          <cell r="A1017" t="str">
            <v>201811</v>
          </cell>
          <cell r="B1017">
            <v>2018</v>
          </cell>
          <cell r="C1017" t="str">
            <v>11</v>
          </cell>
          <cell r="D1017" t="str">
            <v>Friedrichshofen-Hollerst.</v>
          </cell>
          <cell r="E1017">
            <v>130</v>
          </cell>
        </row>
        <row r="1018">
          <cell r="A1018" t="str">
            <v>201812</v>
          </cell>
          <cell r="B1018">
            <v>2018</v>
          </cell>
          <cell r="C1018" t="str">
            <v>12</v>
          </cell>
          <cell r="D1018" t="str">
            <v>Münchener Straße</v>
          </cell>
          <cell r="E1018">
            <v>200</v>
          </cell>
        </row>
        <row r="1019">
          <cell r="A1019" t="str">
            <v>2018ohne Zuordnung</v>
          </cell>
          <cell r="B1019">
            <v>2018</v>
          </cell>
          <cell r="C1019" t="str">
            <v>ohne Zuordnung</v>
          </cell>
          <cell r="D1019" t="str">
            <v>ohne Zuordnung</v>
          </cell>
          <cell r="E1019" t="str">
            <v>*</v>
          </cell>
        </row>
        <row r="1020">
          <cell r="A1020" t="str">
            <v>2018#Gesamt</v>
          </cell>
          <cell r="B1020">
            <v>2018</v>
          </cell>
          <cell r="C1020" t="str">
            <v>#Gesamt</v>
          </cell>
          <cell r="D1020" t="str">
            <v>Stadt Ingolstadt</v>
          </cell>
          <cell r="E1020">
            <v>2212</v>
          </cell>
        </row>
        <row r="1021">
          <cell r="A1021" t="str">
            <v>201901</v>
          </cell>
          <cell r="B1021">
            <v>2019</v>
          </cell>
          <cell r="C1021" t="str">
            <v>01</v>
          </cell>
          <cell r="D1021" t="str">
            <v>Mitte</v>
          </cell>
          <cell r="E1021">
            <v>259</v>
          </cell>
        </row>
        <row r="1022">
          <cell r="A1022" t="str">
            <v>201902</v>
          </cell>
          <cell r="B1022">
            <v>2019</v>
          </cell>
          <cell r="C1022" t="str">
            <v>02</v>
          </cell>
          <cell r="D1022" t="str">
            <v>Nordwest</v>
          </cell>
          <cell r="E1022">
            <v>494</v>
          </cell>
        </row>
        <row r="1023">
          <cell r="A1023" t="str">
            <v>201903</v>
          </cell>
          <cell r="B1023">
            <v>2019</v>
          </cell>
          <cell r="C1023" t="str">
            <v>03</v>
          </cell>
          <cell r="D1023" t="str">
            <v>Nordost</v>
          </cell>
          <cell r="E1023">
            <v>501</v>
          </cell>
        </row>
        <row r="1024">
          <cell r="A1024" t="str">
            <v>201904</v>
          </cell>
          <cell r="B1024">
            <v>2019</v>
          </cell>
          <cell r="C1024" t="str">
            <v>04</v>
          </cell>
          <cell r="D1024" t="str">
            <v>Südost</v>
          </cell>
          <cell r="E1024">
            <v>280</v>
          </cell>
        </row>
        <row r="1025">
          <cell r="A1025" t="str">
            <v>201905</v>
          </cell>
          <cell r="B1025">
            <v>2019</v>
          </cell>
          <cell r="C1025" t="str">
            <v>05</v>
          </cell>
          <cell r="D1025" t="str">
            <v>Südwest</v>
          </cell>
          <cell r="E1025">
            <v>106</v>
          </cell>
        </row>
        <row r="1026">
          <cell r="A1026" t="str">
            <v>201906</v>
          </cell>
          <cell r="B1026">
            <v>2019</v>
          </cell>
          <cell r="C1026" t="str">
            <v>06</v>
          </cell>
          <cell r="D1026" t="str">
            <v>West</v>
          </cell>
          <cell r="E1026">
            <v>41</v>
          </cell>
        </row>
        <row r="1027">
          <cell r="A1027" t="str">
            <v>201907</v>
          </cell>
          <cell r="B1027">
            <v>2019</v>
          </cell>
          <cell r="C1027" t="str">
            <v>07</v>
          </cell>
          <cell r="D1027" t="str">
            <v>Etting</v>
          </cell>
          <cell r="E1027">
            <v>34</v>
          </cell>
        </row>
        <row r="1028">
          <cell r="A1028" t="str">
            <v>201908</v>
          </cell>
          <cell r="B1028">
            <v>2019</v>
          </cell>
          <cell r="C1028" t="str">
            <v>08</v>
          </cell>
          <cell r="D1028" t="str">
            <v>Oberhaunstadt</v>
          </cell>
          <cell r="E1028">
            <v>75</v>
          </cell>
        </row>
        <row r="1029">
          <cell r="A1029" t="str">
            <v>201909</v>
          </cell>
          <cell r="B1029">
            <v>2019</v>
          </cell>
          <cell r="C1029" t="str">
            <v>09</v>
          </cell>
          <cell r="D1029" t="str">
            <v>Mailing</v>
          </cell>
          <cell r="E1029">
            <v>59</v>
          </cell>
        </row>
        <row r="1030">
          <cell r="A1030" t="str">
            <v>201910</v>
          </cell>
          <cell r="B1030">
            <v>2019</v>
          </cell>
          <cell r="C1030" t="str">
            <v>10</v>
          </cell>
          <cell r="D1030" t="str">
            <v>Süd</v>
          </cell>
          <cell r="E1030">
            <v>59</v>
          </cell>
        </row>
        <row r="1031">
          <cell r="A1031" t="str">
            <v>201911</v>
          </cell>
          <cell r="B1031">
            <v>2019</v>
          </cell>
          <cell r="C1031" t="str">
            <v>11</v>
          </cell>
          <cell r="D1031" t="str">
            <v>Friedrichshofen-Hollerst.</v>
          </cell>
          <cell r="E1031">
            <v>138</v>
          </cell>
        </row>
        <row r="1032">
          <cell r="A1032" t="str">
            <v>201912</v>
          </cell>
          <cell r="B1032">
            <v>2019</v>
          </cell>
          <cell r="C1032" t="str">
            <v>12</v>
          </cell>
          <cell r="D1032" t="str">
            <v>Münchener Straße</v>
          </cell>
          <cell r="E1032">
            <v>212</v>
          </cell>
        </row>
        <row r="1033">
          <cell r="A1033" t="str">
            <v>2019ohne Zuordnung</v>
          </cell>
          <cell r="B1033">
            <v>2019</v>
          </cell>
          <cell r="C1033" t="str">
            <v>ohne Zuordnung</v>
          </cell>
          <cell r="D1033" t="str">
            <v>ohne Zuordnung</v>
          </cell>
          <cell r="E1033" t="str">
            <v>*</v>
          </cell>
        </row>
        <row r="1034">
          <cell r="A1034" t="str">
            <v>2019#Gesamt</v>
          </cell>
          <cell r="B1034">
            <v>2019</v>
          </cell>
          <cell r="C1034" t="str">
            <v>#Gesamt</v>
          </cell>
          <cell r="D1034" t="str">
            <v>Stadt Ingolstadt</v>
          </cell>
          <cell r="E1034">
            <v>2264</v>
          </cell>
        </row>
        <row r="1035">
          <cell r="A1035" t="str">
            <v>202001</v>
          </cell>
          <cell r="B1035">
            <v>2020</v>
          </cell>
          <cell r="C1035" t="str">
            <v>01</v>
          </cell>
          <cell r="D1035" t="str">
            <v>Mitte</v>
          </cell>
          <cell r="E1035">
            <v>424</v>
          </cell>
        </row>
        <row r="1036">
          <cell r="A1036" t="str">
            <v>202002</v>
          </cell>
          <cell r="B1036">
            <v>2020</v>
          </cell>
          <cell r="C1036" t="str">
            <v>02</v>
          </cell>
          <cell r="D1036" t="str">
            <v>Nordwest</v>
          </cell>
          <cell r="E1036">
            <v>695</v>
          </cell>
        </row>
        <row r="1037">
          <cell r="A1037" t="str">
            <v>202003</v>
          </cell>
          <cell r="B1037">
            <v>2020</v>
          </cell>
          <cell r="C1037" t="str">
            <v>03</v>
          </cell>
          <cell r="D1037" t="str">
            <v>Nordost</v>
          </cell>
          <cell r="E1037">
            <v>765</v>
          </cell>
        </row>
        <row r="1038">
          <cell r="A1038" t="str">
            <v>202004</v>
          </cell>
          <cell r="B1038">
            <v>2020</v>
          </cell>
          <cell r="C1038" t="str">
            <v>04</v>
          </cell>
          <cell r="D1038" t="str">
            <v>Südost</v>
          </cell>
          <cell r="E1038">
            <v>419</v>
          </cell>
        </row>
        <row r="1039">
          <cell r="A1039" t="str">
            <v>202005</v>
          </cell>
          <cell r="B1039">
            <v>2020</v>
          </cell>
          <cell r="C1039" t="str">
            <v>05</v>
          </cell>
          <cell r="D1039" t="str">
            <v>Südwest</v>
          </cell>
          <cell r="E1039">
            <v>149</v>
          </cell>
        </row>
        <row r="1040">
          <cell r="A1040" t="str">
            <v>202006</v>
          </cell>
          <cell r="B1040">
            <v>2020</v>
          </cell>
          <cell r="C1040" t="str">
            <v>06</v>
          </cell>
          <cell r="D1040" t="str">
            <v>West</v>
          </cell>
          <cell r="E1040">
            <v>79</v>
          </cell>
        </row>
        <row r="1041">
          <cell r="A1041" t="str">
            <v>202007</v>
          </cell>
          <cell r="B1041">
            <v>2020</v>
          </cell>
          <cell r="C1041" t="str">
            <v>07</v>
          </cell>
          <cell r="D1041" t="str">
            <v>Etting</v>
          </cell>
          <cell r="E1041">
            <v>64</v>
          </cell>
        </row>
        <row r="1042">
          <cell r="A1042" t="str">
            <v>202008</v>
          </cell>
          <cell r="B1042">
            <v>2020</v>
          </cell>
          <cell r="C1042" t="str">
            <v>08</v>
          </cell>
          <cell r="D1042" t="str">
            <v>Oberhaunstadt</v>
          </cell>
          <cell r="E1042">
            <v>104</v>
          </cell>
        </row>
        <row r="1043">
          <cell r="A1043" t="str">
            <v>202009</v>
          </cell>
          <cell r="B1043">
            <v>2020</v>
          </cell>
          <cell r="C1043" t="str">
            <v>09</v>
          </cell>
          <cell r="D1043" t="str">
            <v>Mailing</v>
          </cell>
          <cell r="E1043">
            <v>117</v>
          </cell>
        </row>
        <row r="1044">
          <cell r="A1044" t="str">
            <v>202010</v>
          </cell>
          <cell r="B1044">
            <v>2020</v>
          </cell>
          <cell r="C1044" t="str">
            <v>10</v>
          </cell>
          <cell r="D1044" t="str">
            <v>Süd</v>
          </cell>
          <cell r="E1044">
            <v>123</v>
          </cell>
        </row>
        <row r="1045">
          <cell r="A1045" t="str">
            <v>202011</v>
          </cell>
          <cell r="B1045">
            <v>2020</v>
          </cell>
          <cell r="C1045" t="str">
            <v>11</v>
          </cell>
          <cell r="D1045" t="str">
            <v>Friedrichshofen-Hollerst.</v>
          </cell>
          <cell r="E1045">
            <v>189</v>
          </cell>
        </row>
        <row r="1046">
          <cell r="A1046" t="str">
            <v>202012</v>
          </cell>
          <cell r="B1046">
            <v>2020</v>
          </cell>
          <cell r="C1046" t="str">
            <v>12</v>
          </cell>
          <cell r="D1046" t="str">
            <v>Münchener Straße</v>
          </cell>
          <cell r="E1046">
            <v>301</v>
          </cell>
        </row>
        <row r="1047">
          <cell r="A1047" t="str">
            <v>2020ohne Zuordnung</v>
          </cell>
          <cell r="B1047">
            <v>2020</v>
          </cell>
          <cell r="C1047" t="str">
            <v>ohne Zuordnung</v>
          </cell>
          <cell r="D1047" t="str">
            <v>ohne Zuordnung</v>
          </cell>
          <cell r="E1047">
            <v>15</v>
          </cell>
        </row>
        <row r="1048">
          <cell r="A1048" t="str">
            <v>2020#Gesamt</v>
          </cell>
          <cell r="B1048">
            <v>2020</v>
          </cell>
          <cell r="C1048" t="str">
            <v>#Gesamt</v>
          </cell>
          <cell r="D1048" t="str">
            <v>Stadt Ingolstadt</v>
          </cell>
          <cell r="E1048">
            <v>3444</v>
          </cell>
        </row>
        <row r="1049">
          <cell r="A1049" t="str">
            <v>202101</v>
          </cell>
          <cell r="B1049">
            <v>2021</v>
          </cell>
          <cell r="C1049" t="str">
            <v>01</v>
          </cell>
          <cell r="D1049" t="str">
            <v>Mitte</v>
          </cell>
          <cell r="E1049">
            <v>333</v>
          </cell>
        </row>
        <row r="1050">
          <cell r="A1050" t="str">
            <v>202102</v>
          </cell>
          <cell r="B1050">
            <v>2021</v>
          </cell>
          <cell r="C1050" t="str">
            <v>02</v>
          </cell>
          <cell r="D1050" t="str">
            <v>Nordwest</v>
          </cell>
          <cell r="E1050">
            <v>592</v>
          </cell>
        </row>
        <row r="1051">
          <cell r="A1051" t="str">
            <v>202103</v>
          </cell>
          <cell r="B1051">
            <v>2021</v>
          </cell>
          <cell r="C1051" t="str">
            <v>03</v>
          </cell>
          <cell r="D1051" t="str">
            <v>Nordost</v>
          </cell>
          <cell r="E1051">
            <v>683</v>
          </cell>
        </row>
        <row r="1052">
          <cell r="A1052" t="str">
            <v>202104</v>
          </cell>
          <cell r="B1052">
            <v>2021</v>
          </cell>
          <cell r="C1052" t="str">
            <v>04</v>
          </cell>
          <cell r="D1052" t="str">
            <v>Südost</v>
          </cell>
          <cell r="E1052">
            <v>383</v>
          </cell>
        </row>
        <row r="1053">
          <cell r="A1053" t="str">
            <v>202105</v>
          </cell>
          <cell r="B1053">
            <v>2021</v>
          </cell>
          <cell r="C1053" t="str">
            <v>05</v>
          </cell>
          <cell r="D1053" t="str">
            <v>Südwest</v>
          </cell>
          <cell r="E1053">
            <v>135</v>
          </cell>
        </row>
        <row r="1054">
          <cell r="A1054" t="str">
            <v>202106</v>
          </cell>
          <cell r="B1054">
            <v>2021</v>
          </cell>
          <cell r="C1054" t="str">
            <v>06</v>
          </cell>
          <cell r="D1054" t="str">
            <v>West</v>
          </cell>
          <cell r="E1054">
            <v>61</v>
          </cell>
        </row>
        <row r="1055">
          <cell r="A1055" t="str">
            <v>202107</v>
          </cell>
          <cell r="B1055">
            <v>2021</v>
          </cell>
          <cell r="C1055" t="str">
            <v>07</v>
          </cell>
          <cell r="D1055" t="str">
            <v>Etting</v>
          </cell>
          <cell r="E1055">
            <v>55</v>
          </cell>
        </row>
        <row r="1056">
          <cell r="A1056" t="str">
            <v>202108</v>
          </cell>
          <cell r="B1056">
            <v>2021</v>
          </cell>
          <cell r="C1056" t="str">
            <v>08</v>
          </cell>
          <cell r="D1056" t="str">
            <v>Oberhaunstadt</v>
          </cell>
          <cell r="E1056">
            <v>96</v>
          </cell>
        </row>
        <row r="1057">
          <cell r="A1057" t="str">
            <v>202109</v>
          </cell>
          <cell r="B1057">
            <v>2021</v>
          </cell>
          <cell r="C1057" t="str">
            <v>09</v>
          </cell>
          <cell r="D1057" t="str">
            <v>Mailing</v>
          </cell>
          <cell r="E1057">
            <v>80</v>
          </cell>
        </row>
        <row r="1058">
          <cell r="A1058" t="str">
            <v>202110</v>
          </cell>
          <cell r="B1058">
            <v>2021</v>
          </cell>
          <cell r="C1058" t="str">
            <v>10</v>
          </cell>
          <cell r="D1058" t="str">
            <v>Süd</v>
          </cell>
          <cell r="E1058">
            <v>98</v>
          </cell>
        </row>
        <row r="1059">
          <cell r="A1059" t="str">
            <v>202111</v>
          </cell>
          <cell r="B1059">
            <v>2021</v>
          </cell>
          <cell r="C1059" t="str">
            <v>11</v>
          </cell>
          <cell r="D1059" t="str">
            <v>Friedrichshofen-Hollerst.</v>
          </cell>
          <cell r="E1059">
            <v>189</v>
          </cell>
        </row>
        <row r="1060">
          <cell r="A1060" t="str">
            <v>202112</v>
          </cell>
          <cell r="B1060">
            <v>2021</v>
          </cell>
          <cell r="C1060" t="str">
            <v>12</v>
          </cell>
          <cell r="D1060" t="str">
            <v>Münchener Straße</v>
          </cell>
          <cell r="E1060">
            <v>256</v>
          </cell>
        </row>
        <row r="1061">
          <cell r="A1061" t="str">
            <v>2021ohne Zuordnung</v>
          </cell>
          <cell r="B1061">
            <v>2021</v>
          </cell>
          <cell r="C1061" t="str">
            <v>ohne Zuordnung</v>
          </cell>
          <cell r="D1061" t="str">
            <v>ohne Zuordnung</v>
          </cell>
          <cell r="E1061">
            <v>19</v>
          </cell>
        </row>
        <row r="1062">
          <cell r="A1062" t="str">
            <v>2021#Gesamt</v>
          </cell>
          <cell r="B1062">
            <v>2021</v>
          </cell>
          <cell r="C1062" t="str">
            <v>#Gesamt</v>
          </cell>
          <cell r="D1062" t="str">
            <v>Stadt Ingolstadt</v>
          </cell>
          <cell r="E1062">
            <v>2980</v>
          </cell>
        </row>
      </sheetData>
      <sheetData sheetId="4"/>
      <sheetData sheetId="5">
        <row r="6">
          <cell r="A6" t="str">
            <v>200801</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94"/>
  <sheetViews>
    <sheetView zoomScaleNormal="100" workbookViewId="0">
      <selection activeCell="B1" sqref="B1"/>
    </sheetView>
  </sheetViews>
  <sheetFormatPr baseColWidth="10" defaultColWidth="11.42578125" defaultRowHeight="12.75" x14ac:dyDescent="0.2"/>
  <cols>
    <col min="1" max="1" width="15.7109375" style="15" customWidth="1"/>
    <col min="2" max="2" width="15.5703125" style="15" customWidth="1"/>
    <col min="3" max="3" width="15.7109375" style="15" customWidth="1"/>
    <col min="4" max="4" width="13.42578125" style="15" customWidth="1"/>
    <col min="5" max="5" width="14" style="15" customWidth="1"/>
    <col min="6" max="6" width="13.140625" style="15" customWidth="1"/>
    <col min="7" max="16384" width="11.42578125" style="15"/>
  </cols>
  <sheetData>
    <row r="1" spans="1:10" ht="89.25" customHeight="1" x14ac:dyDescent="0.2">
      <c r="A1" s="715" t="s">
        <v>217</v>
      </c>
      <c r="B1" s="715"/>
      <c r="C1" s="715"/>
      <c r="D1" s="715"/>
      <c r="E1" s="715"/>
      <c r="F1" s="715"/>
      <c r="G1" s="588"/>
      <c r="I1" s="588"/>
      <c r="J1" s="588"/>
    </row>
    <row r="2" spans="1:10" ht="45" x14ac:dyDescent="0.6">
      <c r="A2" s="415"/>
      <c r="B2" s="415"/>
      <c r="C2" s="415"/>
      <c r="D2" s="415"/>
      <c r="E2" s="416"/>
      <c r="F2" s="417"/>
    </row>
    <row r="3" spans="1:10" ht="45" x14ac:dyDescent="0.6">
      <c r="A3" s="415"/>
      <c r="B3" s="415"/>
      <c r="C3" s="415"/>
      <c r="D3" s="415"/>
      <c r="E3" s="416"/>
      <c r="F3" s="417"/>
    </row>
    <row r="4" spans="1:10" ht="24" customHeight="1" x14ac:dyDescent="0.6">
      <c r="A4" s="418"/>
      <c r="B4" s="415"/>
      <c r="C4" s="415"/>
      <c r="D4" s="415"/>
      <c r="E4" s="418"/>
      <c r="F4" s="417"/>
    </row>
    <row r="5" spans="1:10" ht="24" customHeight="1" x14ac:dyDescent="0.6">
      <c r="A5" s="418"/>
      <c r="B5" s="419"/>
      <c r="C5" s="419"/>
      <c r="D5" s="419"/>
      <c r="E5" s="418"/>
      <c r="F5" s="417"/>
    </row>
    <row r="6" spans="1:10" ht="36" customHeight="1" x14ac:dyDescent="0.6">
      <c r="A6" s="418"/>
      <c r="B6" s="419"/>
      <c r="C6" s="419"/>
      <c r="D6" s="419"/>
      <c r="E6" s="418"/>
      <c r="F6" s="417"/>
      <c r="J6" s="588"/>
    </row>
    <row r="7" spans="1:10" ht="45" x14ac:dyDescent="0.2">
      <c r="A7" s="712" t="s">
        <v>509</v>
      </c>
      <c r="B7" s="713"/>
      <c r="C7" s="713"/>
      <c r="D7" s="713"/>
      <c r="E7" s="714"/>
      <c r="F7" s="714"/>
    </row>
    <row r="8" spans="1:10" ht="45" x14ac:dyDescent="0.6">
      <c r="A8" s="420"/>
      <c r="B8" s="419"/>
      <c r="C8" s="419"/>
      <c r="D8" s="419"/>
      <c r="E8" s="418"/>
      <c r="F8" s="417"/>
    </row>
    <row r="9" spans="1:10" x14ac:dyDescent="0.2">
      <c r="A9" s="415"/>
      <c r="B9" s="415"/>
      <c r="C9" s="415"/>
      <c r="D9" s="415"/>
      <c r="E9" s="415"/>
      <c r="F9" s="417"/>
    </row>
    <row r="10" spans="1:10" ht="18" x14ac:dyDescent="0.25">
      <c r="A10" s="716" t="s">
        <v>211</v>
      </c>
      <c r="B10" s="717"/>
      <c r="C10" s="717"/>
      <c r="D10" s="717"/>
      <c r="E10" s="717"/>
      <c r="F10" s="718"/>
    </row>
    <row r="11" spans="1:10" ht="18" x14ac:dyDescent="0.25">
      <c r="A11" s="717" t="s">
        <v>104</v>
      </c>
      <c r="B11" s="717"/>
      <c r="C11" s="717"/>
      <c r="D11" s="717"/>
      <c r="E11" s="717"/>
      <c r="F11" s="718"/>
    </row>
    <row r="12" spans="1:10" ht="18" x14ac:dyDescent="0.25">
      <c r="A12" s="717"/>
      <c r="B12" s="717"/>
      <c r="C12" s="717"/>
      <c r="D12" s="717"/>
      <c r="E12" s="717"/>
      <c r="F12" s="718"/>
    </row>
    <row r="13" spans="1:10" x14ac:dyDescent="0.2">
      <c r="A13" s="415"/>
      <c r="B13" s="415"/>
      <c r="C13" s="415"/>
      <c r="D13" s="415"/>
      <c r="E13" s="415"/>
      <c r="F13" s="417"/>
    </row>
    <row r="14" spans="1:10" x14ac:dyDescent="0.2">
      <c r="A14" s="415"/>
      <c r="B14" s="415"/>
      <c r="C14" s="415"/>
      <c r="D14" s="415"/>
      <c r="E14" s="415"/>
      <c r="F14" s="417"/>
    </row>
    <row r="15" spans="1:10" x14ac:dyDescent="0.2">
      <c r="A15" s="415"/>
      <c r="B15" s="415"/>
      <c r="C15" s="415"/>
      <c r="D15" s="415"/>
      <c r="E15" s="415"/>
      <c r="F15" s="417"/>
    </row>
    <row r="16" spans="1:10" x14ac:dyDescent="0.2">
      <c r="A16" s="415"/>
      <c r="B16" s="415"/>
      <c r="C16" s="415"/>
      <c r="D16" s="415"/>
      <c r="E16" s="415"/>
      <c r="F16" s="417"/>
    </row>
    <row r="17" spans="1:6" x14ac:dyDescent="0.2">
      <c r="A17" s="415"/>
      <c r="B17" s="415"/>
      <c r="C17" s="415"/>
      <c r="D17" s="415"/>
      <c r="E17" s="415"/>
      <c r="F17" s="417"/>
    </row>
    <row r="18" spans="1:6" x14ac:dyDescent="0.2">
      <c r="A18" s="415"/>
      <c r="B18" s="415"/>
      <c r="C18" s="415"/>
      <c r="D18" s="415"/>
      <c r="E18" s="415"/>
      <c r="F18" s="417"/>
    </row>
    <row r="19" spans="1:6" x14ac:dyDescent="0.2">
      <c r="A19" s="415"/>
      <c r="B19" s="415"/>
      <c r="C19" s="415"/>
      <c r="D19" s="415"/>
      <c r="E19" s="415"/>
      <c r="F19" s="417"/>
    </row>
    <row r="20" spans="1:6" x14ac:dyDescent="0.2">
      <c r="A20" s="415"/>
      <c r="B20" s="415"/>
      <c r="C20" s="415"/>
      <c r="D20" s="415"/>
      <c r="E20" s="415"/>
      <c r="F20" s="417"/>
    </row>
    <row r="21" spans="1:6" x14ac:dyDescent="0.2">
      <c r="A21" s="415"/>
      <c r="B21" s="415"/>
      <c r="C21" s="415"/>
      <c r="D21" s="415"/>
      <c r="E21" s="415"/>
      <c r="F21" s="417"/>
    </row>
    <row r="22" spans="1:6" x14ac:dyDescent="0.2">
      <c r="A22" s="415"/>
      <c r="B22" s="415"/>
      <c r="C22" s="415"/>
      <c r="D22" s="415"/>
      <c r="E22" s="415"/>
      <c r="F22" s="417"/>
    </row>
    <row r="23" spans="1:6" x14ac:dyDescent="0.2">
      <c r="A23" s="415"/>
      <c r="B23" s="415"/>
      <c r="C23" s="415"/>
      <c r="D23" s="415"/>
      <c r="E23" s="415"/>
      <c r="F23" s="417"/>
    </row>
    <row r="24" spans="1:6" x14ac:dyDescent="0.2">
      <c r="A24" s="415"/>
      <c r="B24" s="415"/>
      <c r="C24" s="415"/>
      <c r="D24" s="415"/>
      <c r="E24" s="415"/>
      <c r="F24" s="417"/>
    </row>
    <row r="25" spans="1:6" x14ac:dyDescent="0.2">
      <c r="A25" s="415"/>
      <c r="B25" s="415"/>
      <c r="C25" s="415"/>
      <c r="D25" s="415"/>
      <c r="E25" s="415"/>
      <c r="F25" s="417"/>
    </row>
    <row r="26" spans="1:6" x14ac:dyDescent="0.2">
      <c r="A26" s="415"/>
      <c r="B26" s="415"/>
      <c r="C26" s="415"/>
      <c r="D26" s="415"/>
      <c r="E26" s="415"/>
      <c r="F26" s="417"/>
    </row>
    <row r="27" spans="1:6" ht="50.25" customHeight="1" x14ac:dyDescent="0.2">
      <c r="A27" s="415"/>
      <c r="B27" s="415"/>
      <c r="C27" s="415"/>
      <c r="D27" s="415"/>
      <c r="E27" s="415"/>
      <c r="F27" s="417"/>
    </row>
    <row r="28" spans="1:6" x14ac:dyDescent="0.2">
      <c r="A28" s="719" t="s">
        <v>20</v>
      </c>
      <c r="B28" s="720"/>
      <c r="C28" s="720"/>
      <c r="D28" s="720"/>
      <c r="E28" s="720"/>
      <c r="F28" s="721"/>
    </row>
    <row r="29" spans="1:6" x14ac:dyDescent="0.2">
      <c r="A29" s="722" t="s">
        <v>341</v>
      </c>
      <c r="B29" s="720"/>
      <c r="C29" s="721"/>
      <c r="D29" s="721"/>
      <c r="E29" s="721"/>
      <c r="F29" s="721"/>
    </row>
    <row r="30" spans="1:6" x14ac:dyDescent="0.2">
      <c r="A30" s="722" t="s">
        <v>417</v>
      </c>
      <c r="B30" s="720"/>
      <c r="C30" s="721"/>
      <c r="D30" s="721"/>
      <c r="E30" s="721"/>
      <c r="F30" s="721"/>
    </row>
    <row r="31" spans="1:6" x14ac:dyDescent="0.2">
      <c r="A31" s="722" t="s">
        <v>336</v>
      </c>
      <c r="B31" s="723"/>
      <c r="C31" s="724"/>
      <c r="D31" s="724"/>
      <c r="E31" s="724"/>
      <c r="F31" s="724"/>
    </row>
    <row r="32" spans="1:6" x14ac:dyDescent="0.2">
      <c r="A32" s="722" t="s">
        <v>418</v>
      </c>
      <c r="B32" s="723"/>
      <c r="C32" s="724"/>
      <c r="D32" s="724"/>
      <c r="E32" s="724"/>
      <c r="F32" s="724"/>
    </row>
    <row r="33" spans="1:10" x14ac:dyDescent="0.2">
      <c r="A33" s="722" t="s">
        <v>213</v>
      </c>
      <c r="B33" s="723"/>
      <c r="C33" s="724"/>
      <c r="D33" s="724"/>
      <c r="E33" s="724"/>
      <c r="F33" s="724"/>
    </row>
    <row r="34" spans="1:10" x14ac:dyDescent="0.2">
      <c r="A34" s="719" t="s">
        <v>118</v>
      </c>
      <c r="B34" s="723"/>
      <c r="C34" s="724"/>
      <c r="D34" s="724"/>
      <c r="E34" s="724"/>
      <c r="F34" s="724"/>
    </row>
    <row r="35" spans="1:10" x14ac:dyDescent="0.2">
      <c r="A35" s="722" t="s">
        <v>212</v>
      </c>
      <c r="B35" s="720"/>
      <c r="C35" s="720"/>
      <c r="D35" s="720"/>
      <c r="E35" s="725"/>
      <c r="F35" s="726" t="s">
        <v>512</v>
      </c>
    </row>
    <row r="36" spans="1:10" x14ac:dyDescent="0.2">
      <c r="A36" s="417"/>
      <c r="B36" s="417"/>
      <c r="C36" s="417"/>
      <c r="D36" s="417"/>
      <c r="E36" s="417"/>
      <c r="F36" s="417"/>
      <c r="J36" s="741"/>
    </row>
    <row r="37" spans="1:10" x14ac:dyDescent="0.2">
      <c r="A37" s="417"/>
      <c r="B37" s="417"/>
      <c r="C37" s="417"/>
      <c r="D37" s="417"/>
      <c r="E37" s="417"/>
      <c r="F37" s="417"/>
    </row>
    <row r="38" spans="1:10" x14ac:dyDescent="0.2">
      <c r="A38" s="417"/>
      <c r="B38" s="417"/>
      <c r="C38" s="417"/>
      <c r="D38" s="417"/>
      <c r="E38" s="417"/>
      <c r="F38" s="417"/>
    </row>
    <row r="39" spans="1:10" x14ac:dyDescent="0.2">
      <c r="A39" s="417"/>
      <c r="B39" s="417"/>
      <c r="C39" s="417"/>
      <c r="D39" s="417"/>
      <c r="E39" s="417"/>
      <c r="F39" s="740"/>
    </row>
    <row r="40" spans="1:10" x14ac:dyDescent="0.2">
      <c r="A40" s="417"/>
      <c r="B40" s="417"/>
      <c r="C40" s="417"/>
      <c r="D40" s="417"/>
      <c r="E40" s="417"/>
      <c r="F40" s="417"/>
    </row>
    <row r="41" spans="1:10" x14ac:dyDescent="0.2">
      <c r="A41" s="417"/>
      <c r="B41" s="417"/>
      <c r="C41" s="417"/>
      <c r="D41" s="417"/>
      <c r="E41" s="417"/>
      <c r="F41" s="417"/>
    </row>
    <row r="42" spans="1:10" x14ac:dyDescent="0.2">
      <c r="A42" s="417"/>
      <c r="B42" s="417"/>
      <c r="C42" s="417"/>
      <c r="D42" s="417"/>
      <c r="E42" s="417"/>
      <c r="F42" s="417"/>
    </row>
    <row r="43" spans="1:10" x14ac:dyDescent="0.2">
      <c r="A43" s="417"/>
      <c r="B43" s="417"/>
      <c r="C43" s="417"/>
      <c r="D43" s="417"/>
      <c r="E43" s="417"/>
      <c r="F43" s="417"/>
    </row>
    <row r="44" spans="1:10" x14ac:dyDescent="0.2">
      <c r="A44" s="417"/>
      <c r="B44" s="417"/>
      <c r="C44" s="417"/>
      <c r="D44" s="417"/>
      <c r="E44" s="417"/>
      <c r="F44" s="417"/>
    </row>
    <row r="45" spans="1:10" x14ac:dyDescent="0.2">
      <c r="A45" s="417"/>
      <c r="B45" s="417"/>
      <c r="C45" s="417"/>
      <c r="D45" s="417"/>
      <c r="E45" s="417"/>
      <c r="F45" s="417"/>
    </row>
    <row r="46" spans="1:10" x14ac:dyDescent="0.2">
      <c r="A46" s="417"/>
      <c r="B46" s="417"/>
      <c r="C46" s="417"/>
      <c r="D46" s="417"/>
      <c r="E46" s="417"/>
      <c r="F46" s="417"/>
    </row>
    <row r="47" spans="1:10" x14ac:dyDescent="0.2">
      <c r="A47" s="417"/>
      <c r="B47" s="417"/>
      <c r="C47" s="417"/>
      <c r="D47" s="417"/>
      <c r="E47" s="417"/>
      <c r="F47" s="417"/>
    </row>
    <row r="48" spans="1:10" x14ac:dyDescent="0.2">
      <c r="A48" s="417"/>
      <c r="B48" s="417"/>
      <c r="C48" s="417"/>
      <c r="D48" s="417"/>
      <c r="E48" s="417"/>
      <c r="F48" s="417"/>
    </row>
    <row r="49" spans="1:6" x14ac:dyDescent="0.2">
      <c r="A49" s="417"/>
      <c r="B49" s="417"/>
      <c r="C49" s="417"/>
      <c r="D49" s="417"/>
      <c r="E49" s="417"/>
      <c r="F49" s="417"/>
    </row>
    <row r="50" spans="1:6" x14ac:dyDescent="0.2">
      <c r="A50" s="417"/>
      <c r="B50" s="417"/>
      <c r="C50" s="417"/>
      <c r="D50" s="417"/>
      <c r="E50" s="417"/>
      <c r="F50" s="417"/>
    </row>
    <row r="51" spans="1:6" x14ac:dyDescent="0.2">
      <c r="A51" s="417"/>
      <c r="B51" s="417"/>
      <c r="C51" s="417"/>
      <c r="D51" s="417"/>
      <c r="E51" s="417"/>
      <c r="F51" s="417"/>
    </row>
    <row r="52" spans="1:6" x14ac:dyDescent="0.2">
      <c r="A52" s="417"/>
      <c r="B52" s="417"/>
      <c r="C52" s="417"/>
      <c r="D52" s="417"/>
      <c r="E52" s="417"/>
      <c r="F52" s="417"/>
    </row>
    <row r="53" spans="1:6" x14ac:dyDescent="0.2">
      <c r="A53" s="417"/>
      <c r="B53" s="417"/>
      <c r="C53" s="417"/>
      <c r="D53" s="417"/>
      <c r="E53" s="417"/>
      <c r="F53" s="417"/>
    </row>
    <row r="54" spans="1:6" x14ac:dyDescent="0.2">
      <c r="A54" s="417"/>
      <c r="B54" s="417"/>
      <c r="C54" s="417"/>
      <c r="D54" s="417"/>
      <c r="E54" s="417"/>
      <c r="F54" s="417"/>
    </row>
    <row r="55" spans="1:6" x14ac:dyDescent="0.2">
      <c r="A55" s="417"/>
      <c r="B55" s="417"/>
      <c r="C55" s="417"/>
      <c r="D55" s="417"/>
      <c r="E55" s="417"/>
      <c r="F55" s="417"/>
    </row>
    <row r="56" spans="1:6" x14ac:dyDescent="0.2">
      <c r="A56" s="417"/>
      <c r="B56" s="417"/>
      <c r="C56" s="417"/>
      <c r="D56" s="417"/>
      <c r="E56" s="417"/>
      <c r="F56" s="417"/>
    </row>
    <row r="57" spans="1:6" x14ac:dyDescent="0.2">
      <c r="A57" s="417"/>
      <c r="B57" s="417"/>
      <c r="C57" s="417"/>
      <c r="D57" s="417"/>
      <c r="E57" s="417"/>
      <c r="F57" s="417"/>
    </row>
    <row r="58" spans="1:6" x14ac:dyDescent="0.2">
      <c r="A58" s="417"/>
      <c r="B58" s="417"/>
      <c r="C58" s="417"/>
      <c r="D58" s="417"/>
      <c r="E58" s="417"/>
      <c r="F58" s="417"/>
    </row>
    <row r="59" spans="1:6" x14ac:dyDescent="0.2">
      <c r="A59" s="417"/>
      <c r="B59" s="417"/>
      <c r="C59" s="417"/>
      <c r="D59" s="417"/>
      <c r="E59" s="417"/>
      <c r="F59" s="417"/>
    </row>
    <row r="60" spans="1:6" x14ac:dyDescent="0.2">
      <c r="A60" s="417"/>
      <c r="B60" s="417"/>
      <c r="C60" s="417"/>
      <c r="D60" s="417"/>
      <c r="E60" s="417"/>
      <c r="F60" s="417"/>
    </row>
    <row r="61" spans="1:6" x14ac:dyDescent="0.2">
      <c r="A61" s="415"/>
      <c r="B61" s="415"/>
      <c r="C61" s="417"/>
      <c r="D61" s="417"/>
      <c r="E61" s="417"/>
      <c r="F61" s="417"/>
    </row>
    <row r="62" spans="1:6" x14ac:dyDescent="0.2">
      <c r="A62" s="417"/>
      <c r="B62" s="417"/>
      <c r="C62" s="417"/>
      <c r="D62" s="417"/>
      <c r="E62" s="417"/>
      <c r="F62" s="417"/>
    </row>
    <row r="63" spans="1:6" x14ac:dyDescent="0.2">
      <c r="A63" s="417"/>
      <c r="B63" s="417"/>
      <c r="C63" s="417"/>
      <c r="D63" s="417"/>
      <c r="E63" s="417"/>
      <c r="F63" s="417"/>
    </row>
    <row r="64" spans="1:6" x14ac:dyDescent="0.2">
      <c r="A64" s="417"/>
      <c r="B64" s="417"/>
      <c r="C64" s="417"/>
      <c r="D64" s="417"/>
      <c r="E64" s="417"/>
      <c r="F64" s="417"/>
    </row>
    <row r="65" spans="1:6" x14ac:dyDescent="0.2">
      <c r="A65" s="417"/>
      <c r="B65" s="417"/>
      <c r="C65" s="417"/>
      <c r="D65" s="417"/>
      <c r="E65" s="417"/>
      <c r="F65" s="417"/>
    </row>
    <row r="66" spans="1:6" x14ac:dyDescent="0.2">
      <c r="A66" s="417"/>
      <c r="B66" s="417"/>
      <c r="C66" s="417"/>
      <c r="D66" s="417"/>
      <c r="E66" s="417"/>
      <c r="F66" s="417"/>
    </row>
    <row r="67" spans="1:6" x14ac:dyDescent="0.2">
      <c r="A67" s="417"/>
      <c r="B67" s="417"/>
      <c r="C67" s="417"/>
      <c r="D67" s="417"/>
      <c r="E67" s="417"/>
      <c r="F67" s="417"/>
    </row>
    <row r="68" spans="1:6" x14ac:dyDescent="0.2">
      <c r="A68" s="417"/>
      <c r="B68" s="417"/>
      <c r="C68" s="417"/>
      <c r="D68" s="417"/>
      <c r="E68" s="417"/>
      <c r="F68" s="417"/>
    </row>
    <row r="69" spans="1:6" x14ac:dyDescent="0.2">
      <c r="A69" s="417"/>
      <c r="B69" s="417"/>
      <c r="C69" s="417"/>
      <c r="D69" s="417"/>
      <c r="E69" s="417"/>
      <c r="F69" s="417"/>
    </row>
    <row r="70" spans="1:6" x14ac:dyDescent="0.2">
      <c r="A70" s="417"/>
      <c r="B70" s="417"/>
      <c r="C70" s="417"/>
      <c r="D70" s="417"/>
      <c r="E70" s="417"/>
      <c r="F70" s="417"/>
    </row>
    <row r="71" spans="1:6" x14ac:dyDescent="0.2">
      <c r="A71" s="417"/>
      <c r="B71" s="417"/>
      <c r="C71" s="417"/>
      <c r="D71" s="417"/>
      <c r="E71" s="417"/>
      <c r="F71" s="417"/>
    </row>
    <row r="72" spans="1:6" x14ac:dyDescent="0.2">
      <c r="A72" s="417"/>
      <c r="B72" s="417"/>
      <c r="C72" s="417"/>
      <c r="D72" s="417"/>
      <c r="E72" s="417"/>
      <c r="F72" s="417"/>
    </row>
    <row r="73" spans="1:6" x14ac:dyDescent="0.2">
      <c r="A73" s="417"/>
      <c r="B73" s="417"/>
      <c r="C73" s="417"/>
      <c r="D73" s="417"/>
      <c r="E73" s="417"/>
      <c r="F73" s="417"/>
    </row>
    <row r="74" spans="1:6" x14ac:dyDescent="0.2">
      <c r="A74" s="417"/>
      <c r="B74" s="417"/>
      <c r="C74" s="417"/>
      <c r="D74" s="417"/>
      <c r="E74" s="417"/>
      <c r="F74" s="417"/>
    </row>
    <row r="75" spans="1:6" x14ac:dyDescent="0.2">
      <c r="A75" s="417"/>
      <c r="B75" s="417"/>
      <c r="C75" s="417"/>
      <c r="D75" s="417"/>
      <c r="E75" s="417"/>
      <c r="F75" s="417"/>
    </row>
    <row r="76" spans="1:6" x14ac:dyDescent="0.2">
      <c r="A76" s="417"/>
      <c r="B76" s="417"/>
      <c r="C76" s="417"/>
      <c r="D76" s="417"/>
      <c r="E76" s="417"/>
      <c r="F76" s="417"/>
    </row>
    <row r="77" spans="1:6" x14ac:dyDescent="0.2">
      <c r="A77" s="417"/>
      <c r="B77" s="417"/>
      <c r="C77" s="417"/>
      <c r="D77" s="417"/>
      <c r="E77" s="417"/>
      <c r="F77" s="417"/>
    </row>
    <row r="78" spans="1:6" x14ac:dyDescent="0.2">
      <c r="A78" s="417"/>
      <c r="B78" s="417"/>
      <c r="C78" s="417"/>
      <c r="D78" s="417"/>
      <c r="E78" s="417"/>
      <c r="F78" s="417"/>
    </row>
    <row r="79" spans="1:6" x14ac:dyDescent="0.2">
      <c r="A79" s="417"/>
      <c r="B79" s="417"/>
      <c r="C79" s="417"/>
      <c r="D79" s="417"/>
      <c r="E79" s="417"/>
      <c r="F79" s="417"/>
    </row>
    <row r="80" spans="1:6" x14ac:dyDescent="0.2">
      <c r="A80" s="417"/>
      <c r="B80" s="417"/>
      <c r="C80" s="417"/>
      <c r="D80" s="417"/>
      <c r="E80" s="417"/>
      <c r="F80" s="417"/>
    </row>
    <row r="81" spans="1:6" x14ac:dyDescent="0.2">
      <c r="A81" s="417"/>
      <c r="B81" s="417"/>
      <c r="C81" s="417"/>
      <c r="D81" s="417"/>
      <c r="E81" s="417"/>
      <c r="F81" s="417"/>
    </row>
    <row r="82" spans="1:6" x14ac:dyDescent="0.2">
      <c r="A82" s="417"/>
      <c r="B82" s="417"/>
      <c r="C82" s="417"/>
      <c r="D82" s="417"/>
      <c r="E82" s="417"/>
      <c r="F82" s="417"/>
    </row>
    <row r="83" spans="1:6" x14ac:dyDescent="0.2">
      <c r="A83" s="417"/>
      <c r="B83" s="417"/>
      <c r="C83" s="417"/>
      <c r="D83" s="417"/>
      <c r="E83" s="417"/>
      <c r="F83" s="417"/>
    </row>
    <row r="84" spans="1:6" x14ac:dyDescent="0.2">
      <c r="A84" s="417"/>
      <c r="B84" s="417"/>
      <c r="C84" s="417"/>
      <c r="D84" s="417"/>
      <c r="E84" s="417"/>
      <c r="F84" s="417"/>
    </row>
    <row r="85" spans="1:6" x14ac:dyDescent="0.2">
      <c r="A85" s="417"/>
      <c r="B85" s="417"/>
      <c r="C85" s="417"/>
      <c r="D85" s="417"/>
      <c r="E85" s="417"/>
      <c r="F85" s="417"/>
    </row>
    <row r="86" spans="1:6" x14ac:dyDescent="0.2">
      <c r="A86" s="417"/>
      <c r="B86" s="417"/>
      <c r="C86" s="417"/>
      <c r="D86" s="417"/>
      <c r="E86" s="417"/>
      <c r="F86" s="417"/>
    </row>
    <row r="87" spans="1:6" x14ac:dyDescent="0.2">
      <c r="A87" s="417"/>
      <c r="B87" s="417"/>
      <c r="C87" s="417"/>
      <c r="D87" s="417"/>
      <c r="E87" s="417"/>
      <c r="F87" s="417"/>
    </row>
    <row r="88" spans="1:6" x14ac:dyDescent="0.2">
      <c r="A88" s="417"/>
      <c r="B88" s="417"/>
      <c r="C88" s="417"/>
      <c r="D88" s="417"/>
      <c r="E88" s="417"/>
      <c r="F88" s="417"/>
    </row>
    <row r="89" spans="1:6" x14ac:dyDescent="0.2">
      <c r="A89" s="417"/>
      <c r="B89" s="417"/>
      <c r="C89" s="417"/>
      <c r="D89" s="417"/>
      <c r="E89" s="417"/>
      <c r="F89" s="417"/>
    </row>
    <row r="90" spans="1:6" x14ac:dyDescent="0.2">
      <c r="A90" s="417"/>
      <c r="B90" s="417"/>
      <c r="C90" s="417"/>
      <c r="D90" s="417"/>
      <c r="E90" s="417"/>
      <c r="F90" s="417"/>
    </row>
    <row r="91" spans="1:6" x14ac:dyDescent="0.2">
      <c r="A91" s="417"/>
      <c r="B91" s="417"/>
      <c r="C91" s="417"/>
      <c r="D91" s="417"/>
      <c r="E91" s="417"/>
      <c r="F91" s="417"/>
    </row>
    <row r="92" spans="1:6" x14ac:dyDescent="0.2">
      <c r="A92" s="417"/>
      <c r="B92" s="417"/>
      <c r="C92" s="417"/>
      <c r="D92" s="417"/>
      <c r="E92" s="417"/>
      <c r="F92" s="417"/>
    </row>
    <row r="93" spans="1:6" x14ac:dyDescent="0.2">
      <c r="A93" s="417"/>
      <c r="B93" s="417"/>
      <c r="C93" s="417"/>
      <c r="D93" s="417"/>
      <c r="E93" s="417"/>
      <c r="F93" s="417"/>
    </row>
    <row r="94" spans="1:6" x14ac:dyDescent="0.2">
      <c r="A94" s="417"/>
      <c r="B94" s="417"/>
      <c r="C94" s="417"/>
      <c r="D94" s="417"/>
      <c r="E94" s="417"/>
      <c r="F94" s="417"/>
    </row>
  </sheetData>
  <pageMargins left="0.70866141732283472" right="0.70866141732283472" top="0.78740157480314965" bottom="0.78740157480314965" header="0.31496062992125984" footer="0.31496062992125984"/>
  <pageSetup paperSize="9" orientation="portrait" useFirstPageNumber="1" r:id="rId1"/>
  <headerFooter>
    <oddFooter xml:space="preserve">&amp;CSeite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9F7E-75F3-4CCF-A298-404A9E22EB71}">
  <sheetPr>
    <tabColor rgb="FF92D050"/>
  </sheetPr>
  <dimension ref="A1:M52"/>
  <sheetViews>
    <sheetView topLeftCell="A7" workbookViewId="0">
      <selection sqref="A1:XFD1048576"/>
    </sheetView>
  </sheetViews>
  <sheetFormatPr baseColWidth="10" defaultRowHeight="12.75" x14ac:dyDescent="0.2"/>
  <sheetData>
    <row r="1" spans="1:13" x14ac:dyDescent="0.2">
      <c r="A1" s="1065" t="str">
        <f>CONCATENATE("Geburten und Sterbefälle nach Stadtbezirken im Jahr ",Bevölkerungsbewegung!A1)</f>
        <v>Geburten und Sterbefälle nach Stadtbezirken im Jahr 2021</v>
      </c>
      <c r="B1" s="1015"/>
      <c r="C1" s="1015"/>
      <c r="D1" s="1015"/>
      <c r="E1" s="1015"/>
      <c r="F1" s="1015"/>
      <c r="G1" s="1015"/>
      <c r="H1" s="1015"/>
      <c r="I1" s="1015"/>
      <c r="J1" s="1015"/>
      <c r="K1" s="1015"/>
      <c r="L1" s="1015"/>
      <c r="M1" s="1015"/>
    </row>
    <row r="2" spans="1:13" ht="14.25" x14ac:dyDescent="0.2">
      <c r="A2" s="1012"/>
      <c r="B2" s="1012"/>
      <c r="C2" s="1012"/>
      <c r="D2" s="1012"/>
      <c r="E2" s="1012"/>
      <c r="F2" s="1012"/>
      <c r="G2" s="1012"/>
      <c r="H2" s="1012"/>
      <c r="I2" s="1012"/>
      <c r="J2" s="1012"/>
      <c r="K2" s="1012"/>
      <c r="L2" s="1012"/>
      <c r="M2" s="1012"/>
    </row>
    <row r="3" spans="1:13" ht="14.25" x14ac:dyDescent="0.2">
      <c r="A3" s="1012"/>
      <c r="B3" s="1012"/>
      <c r="C3" s="1012"/>
      <c r="D3" s="1012"/>
      <c r="E3" s="1012"/>
      <c r="F3" s="1012"/>
      <c r="G3" s="1012"/>
      <c r="H3" s="1012"/>
      <c r="I3" s="1012"/>
      <c r="J3" s="1012"/>
      <c r="K3" s="1012"/>
      <c r="L3" s="1012"/>
      <c r="M3" s="1012"/>
    </row>
    <row r="4" spans="1:13" ht="14.25" x14ac:dyDescent="0.2">
      <c r="A4" s="1012"/>
      <c r="B4" s="1012"/>
      <c r="C4" s="1012"/>
      <c r="D4" s="1012"/>
      <c r="E4" s="1012"/>
      <c r="F4" s="1012"/>
      <c r="G4" s="1012"/>
      <c r="H4" s="1012"/>
      <c r="I4" s="1012"/>
      <c r="J4" s="1012"/>
      <c r="K4" s="1012"/>
      <c r="L4" s="1012"/>
      <c r="M4" s="1012"/>
    </row>
    <row r="5" spans="1:13" ht="14.25" x14ac:dyDescent="0.2">
      <c r="A5" s="1012"/>
      <c r="B5" s="1012"/>
      <c r="C5" s="1012"/>
      <c r="D5" s="1012"/>
      <c r="E5" s="1012"/>
      <c r="F5" s="1012"/>
      <c r="G5" s="1012"/>
      <c r="H5" s="1012"/>
      <c r="I5" s="1012"/>
      <c r="J5" s="1012"/>
      <c r="K5" s="1012"/>
      <c r="L5" s="1012"/>
      <c r="M5" s="1012"/>
    </row>
    <row r="6" spans="1:13" ht="14.25" x14ac:dyDescent="0.2">
      <c r="A6" s="1012"/>
      <c r="B6" s="1012"/>
      <c r="C6" s="1012"/>
      <c r="D6" s="1012"/>
      <c r="E6" s="1012"/>
      <c r="F6" s="1012"/>
      <c r="G6" s="1012"/>
      <c r="H6" s="1012"/>
      <c r="I6" s="1012"/>
      <c r="J6" s="1012"/>
      <c r="K6" s="1012"/>
      <c r="L6" s="1012"/>
      <c r="M6" s="1012"/>
    </row>
    <row r="7" spans="1:13" ht="14.25" x14ac:dyDescent="0.2">
      <c r="A7" s="1012"/>
      <c r="B7" s="1012"/>
      <c r="C7" s="1012"/>
      <c r="D7" s="1012"/>
      <c r="E7" s="1012"/>
      <c r="F7" s="1012"/>
      <c r="G7" s="1012"/>
      <c r="H7" s="1012"/>
      <c r="I7" s="1012"/>
      <c r="J7" s="1012"/>
      <c r="K7" s="1012"/>
      <c r="L7" s="1012"/>
      <c r="M7" s="1012"/>
    </row>
    <row r="8" spans="1:13" ht="14.25" x14ac:dyDescent="0.2">
      <c r="A8" s="1012"/>
      <c r="B8" s="1012"/>
      <c r="C8" s="1012"/>
      <c r="D8" s="1012"/>
      <c r="E8" s="1012"/>
      <c r="F8" s="1012"/>
      <c r="G8" s="1012"/>
      <c r="H8" s="1012"/>
      <c r="I8" s="1012"/>
      <c r="J8" s="1012"/>
      <c r="K8" s="1012"/>
      <c r="L8" s="1012"/>
      <c r="M8" s="1012"/>
    </row>
    <row r="9" spans="1:13" ht="14.25" x14ac:dyDescent="0.2">
      <c r="A9" s="1012"/>
      <c r="B9" s="1012"/>
      <c r="C9" s="1012"/>
      <c r="D9" s="1012"/>
      <c r="E9" s="1012"/>
      <c r="F9" s="1012"/>
      <c r="G9" s="1012"/>
      <c r="H9" s="1012"/>
      <c r="I9" s="1012"/>
      <c r="J9" s="1012"/>
      <c r="K9" s="1012"/>
      <c r="L9" s="1012"/>
      <c r="M9" s="1012"/>
    </row>
    <row r="10" spans="1:13" ht="14.25" x14ac:dyDescent="0.2">
      <c r="A10" s="1012"/>
      <c r="B10" s="1012"/>
      <c r="C10" s="1012"/>
      <c r="D10" s="1012"/>
      <c r="E10" s="1012"/>
      <c r="F10" s="1012"/>
      <c r="G10" s="1012"/>
      <c r="H10" s="1012"/>
      <c r="I10" s="1012"/>
      <c r="J10" s="1012"/>
      <c r="K10" s="1012"/>
      <c r="L10" s="1012"/>
      <c r="M10" s="1012"/>
    </row>
    <row r="11" spans="1:13" ht="14.25" x14ac:dyDescent="0.2">
      <c r="A11" s="1012"/>
      <c r="B11" s="1012"/>
      <c r="C11" s="1012"/>
      <c r="D11" s="1012"/>
      <c r="E11" s="1012"/>
      <c r="F11" s="1012"/>
      <c r="G11" s="1012"/>
      <c r="H11" s="1012"/>
      <c r="I11" s="1012"/>
      <c r="J11" s="1012"/>
      <c r="K11" s="1012"/>
      <c r="L11" s="1012"/>
      <c r="M11" s="1012"/>
    </row>
    <row r="12" spans="1:13" ht="14.25" x14ac:dyDescent="0.2">
      <c r="A12" s="1012"/>
      <c r="B12" s="1012"/>
      <c r="C12" s="1012"/>
      <c r="D12" s="1012"/>
      <c r="E12" s="1012"/>
      <c r="F12" s="1012"/>
      <c r="G12" s="1012"/>
      <c r="H12" s="1012"/>
      <c r="I12" s="1012"/>
      <c r="J12" s="1012"/>
      <c r="K12" s="1012"/>
      <c r="L12" s="1012"/>
      <c r="M12" s="1012"/>
    </row>
    <row r="13" spans="1:13" ht="14.25" x14ac:dyDescent="0.2">
      <c r="A13" s="1012"/>
      <c r="B13" s="1012"/>
      <c r="C13" s="1012"/>
      <c r="D13" s="1012"/>
      <c r="E13" s="1012"/>
      <c r="F13" s="1012"/>
      <c r="G13" s="1012"/>
      <c r="H13" s="1012"/>
      <c r="I13" s="1012"/>
      <c r="J13" s="1012"/>
      <c r="K13" s="1012"/>
      <c r="L13" s="1012"/>
      <c r="M13" s="1012"/>
    </row>
    <row r="14" spans="1:13" ht="14.25" x14ac:dyDescent="0.2">
      <c r="A14" s="1012"/>
      <c r="B14" s="1012"/>
      <c r="C14" s="1012"/>
      <c r="D14" s="1012"/>
      <c r="E14" s="1012"/>
      <c r="F14" s="1012"/>
      <c r="G14" s="1012"/>
      <c r="H14" s="1012"/>
      <c r="I14" s="1012"/>
      <c r="J14" s="1012"/>
      <c r="K14" s="1012"/>
      <c r="L14" s="1012"/>
      <c r="M14" s="1012"/>
    </row>
    <row r="15" spans="1:13" ht="14.25" x14ac:dyDescent="0.2">
      <c r="A15" s="1012"/>
      <c r="B15" s="1012"/>
      <c r="C15" s="1012"/>
      <c r="D15" s="1012"/>
      <c r="E15" s="1012"/>
      <c r="F15" s="1012"/>
      <c r="G15" s="1012"/>
      <c r="H15" s="1012"/>
      <c r="I15" s="1012"/>
      <c r="J15" s="1012"/>
      <c r="K15" s="1012"/>
      <c r="L15" s="1012"/>
      <c r="M15" s="1012"/>
    </row>
    <row r="16" spans="1:13" ht="14.25" x14ac:dyDescent="0.2">
      <c r="A16" s="1012"/>
      <c r="B16" s="1012"/>
      <c r="C16" s="1012"/>
      <c r="D16" s="1012"/>
      <c r="E16" s="1012"/>
      <c r="F16" s="1012"/>
      <c r="G16" s="1012"/>
      <c r="H16" s="1012"/>
      <c r="I16" s="1012"/>
      <c r="J16" s="1012"/>
      <c r="K16" s="1012"/>
      <c r="L16" s="1012"/>
      <c r="M16" s="1012"/>
    </row>
    <row r="17" spans="1:13" ht="14.25" x14ac:dyDescent="0.2">
      <c r="A17" s="1012"/>
      <c r="B17" s="1012"/>
      <c r="C17" s="1012"/>
      <c r="D17" s="1012"/>
      <c r="E17" s="1012"/>
      <c r="F17" s="1012"/>
      <c r="G17" s="1012"/>
      <c r="H17" s="1012"/>
      <c r="I17" s="1012"/>
      <c r="J17" s="1012"/>
      <c r="K17" s="1012"/>
      <c r="L17" s="1012"/>
      <c r="M17" s="1012"/>
    </row>
    <row r="18" spans="1:13" ht="14.25" x14ac:dyDescent="0.2">
      <c r="A18" s="1012"/>
      <c r="B18" s="1012"/>
      <c r="C18" s="1012"/>
      <c r="D18" s="1012"/>
      <c r="E18" s="1012"/>
      <c r="F18" s="1012"/>
      <c r="G18" s="1012"/>
      <c r="H18" s="1012"/>
      <c r="I18" s="1012"/>
      <c r="J18" s="1012"/>
      <c r="K18" s="1012"/>
      <c r="L18" s="1012"/>
      <c r="M18" s="1012"/>
    </row>
    <row r="19" spans="1:13" ht="14.25" x14ac:dyDescent="0.2">
      <c r="A19" s="1012"/>
      <c r="B19" s="1012"/>
      <c r="C19" s="1012"/>
      <c r="D19" s="1012"/>
      <c r="E19" s="1012"/>
      <c r="F19" s="1012"/>
      <c r="G19" s="1012"/>
      <c r="H19" s="1012"/>
      <c r="I19" s="1012"/>
      <c r="J19" s="1012"/>
      <c r="K19" s="1012"/>
      <c r="L19" s="1012"/>
      <c r="M19" s="1012"/>
    </row>
    <row r="20" spans="1:13" ht="14.25" x14ac:dyDescent="0.2">
      <c r="A20" s="1012"/>
      <c r="B20" s="1012"/>
      <c r="C20" s="1012"/>
      <c r="D20" s="1012"/>
      <c r="E20" s="1012"/>
      <c r="F20" s="1012"/>
      <c r="G20" s="1012"/>
      <c r="H20" s="1012"/>
      <c r="I20" s="1012"/>
      <c r="J20" s="1012"/>
      <c r="K20" s="1012"/>
      <c r="L20" s="1012"/>
      <c r="M20" s="1012"/>
    </row>
    <row r="21" spans="1:13" ht="14.25" x14ac:dyDescent="0.2">
      <c r="A21" s="1012"/>
      <c r="B21" s="1012"/>
      <c r="C21" s="1012"/>
      <c r="D21" s="1012"/>
      <c r="E21" s="1012"/>
      <c r="F21" s="1012"/>
      <c r="G21" s="1012"/>
      <c r="H21" s="1012"/>
      <c r="I21" s="1012"/>
      <c r="J21" s="1012"/>
      <c r="K21" s="1012"/>
      <c r="L21" s="1012"/>
      <c r="M21" s="1012"/>
    </row>
    <row r="22" spans="1:13" ht="14.25" x14ac:dyDescent="0.2">
      <c r="A22" s="1012"/>
      <c r="B22" s="1012"/>
      <c r="C22" s="1012"/>
      <c r="D22" s="1012"/>
      <c r="E22" s="1012"/>
      <c r="F22" s="1012"/>
      <c r="G22" s="1012"/>
      <c r="H22" s="1012"/>
      <c r="I22" s="1012"/>
      <c r="J22" s="1012"/>
      <c r="K22" s="1012"/>
      <c r="L22" s="1012"/>
      <c r="M22" s="1012"/>
    </row>
    <row r="23" spans="1:13" ht="14.25" x14ac:dyDescent="0.2">
      <c r="A23" s="1012"/>
      <c r="B23" s="1012"/>
      <c r="C23" s="1012"/>
      <c r="D23" s="1012"/>
      <c r="E23" s="1012"/>
      <c r="F23" s="1012"/>
      <c r="G23" s="1012"/>
      <c r="H23" s="1012"/>
      <c r="I23" s="1012"/>
      <c r="J23" s="1012"/>
      <c r="K23" s="1012"/>
      <c r="L23" s="1012"/>
      <c r="M23" s="1012"/>
    </row>
    <row r="24" spans="1:13" ht="14.25" x14ac:dyDescent="0.2">
      <c r="A24" s="1012"/>
      <c r="B24" s="1012"/>
      <c r="C24" s="1012"/>
      <c r="D24" s="1012"/>
      <c r="E24" s="1012"/>
      <c r="F24" s="1012"/>
      <c r="G24" s="1012"/>
      <c r="H24" s="1012"/>
      <c r="I24" s="1012"/>
      <c r="J24" s="1012"/>
      <c r="K24" s="1012"/>
      <c r="L24" s="1012"/>
      <c r="M24" s="1012"/>
    </row>
    <row r="25" spans="1:13" ht="14.25" x14ac:dyDescent="0.2">
      <c r="A25" s="1012"/>
      <c r="B25" s="1012"/>
      <c r="C25" s="1012"/>
      <c r="D25" s="1012"/>
      <c r="E25" s="1012"/>
      <c r="F25" s="1012"/>
      <c r="G25" s="1012"/>
      <c r="H25" s="1012"/>
      <c r="I25" s="1012"/>
      <c r="J25" s="1012"/>
      <c r="K25" s="1012"/>
      <c r="L25" s="1012"/>
      <c r="M25" s="1012"/>
    </row>
    <row r="26" spans="1:13" ht="14.25" x14ac:dyDescent="0.2">
      <c r="A26" s="1055" t="str">
        <f>CONCATENATE("Zu- und Wegzüge nach Stadtbezirken mit dem außerstädtischen Gebiet im Jahr ",Bevölkerungsbewegung!A1)</f>
        <v>Zu- und Wegzüge nach Stadtbezirken mit dem außerstädtischen Gebiet im Jahr 2021</v>
      </c>
      <c r="B26" s="1012"/>
      <c r="C26" s="1012"/>
      <c r="D26" s="1012"/>
      <c r="E26" s="1012"/>
      <c r="F26" s="1012"/>
      <c r="G26" s="1012"/>
      <c r="H26" s="1012"/>
      <c r="I26" s="1012"/>
      <c r="J26" s="1012"/>
      <c r="K26" s="1012"/>
      <c r="L26" s="1012"/>
      <c r="M26" s="1012"/>
    </row>
    <row r="27" spans="1:13" ht="14.25" x14ac:dyDescent="0.2">
      <c r="A27" s="1012"/>
      <c r="B27" s="1012"/>
      <c r="C27" s="1012"/>
      <c r="D27" s="1012"/>
      <c r="E27" s="1012"/>
      <c r="F27" s="1012"/>
      <c r="G27" s="1012"/>
      <c r="H27" s="1012"/>
      <c r="I27" s="1012"/>
      <c r="J27" s="1012"/>
      <c r="K27" s="1012"/>
      <c r="L27" s="1012"/>
      <c r="M27" s="1012"/>
    </row>
    <row r="28" spans="1:13" ht="14.25" x14ac:dyDescent="0.2">
      <c r="A28" s="1012"/>
      <c r="B28" s="1012"/>
      <c r="C28" s="1012"/>
      <c r="D28" s="1012"/>
      <c r="E28" s="1012"/>
      <c r="F28" s="1012"/>
      <c r="G28" s="1012"/>
      <c r="H28" s="1012"/>
      <c r="I28" s="1012"/>
      <c r="J28" s="1012"/>
      <c r="K28" s="1012"/>
      <c r="L28" s="1012"/>
      <c r="M28" s="1012"/>
    </row>
    <row r="29" spans="1:13" ht="14.25" x14ac:dyDescent="0.2">
      <c r="A29" s="1012"/>
      <c r="B29" s="1012"/>
      <c r="C29" s="1012"/>
      <c r="D29" s="1012"/>
      <c r="E29" s="1012"/>
      <c r="F29" s="1012"/>
      <c r="G29" s="1012"/>
      <c r="H29" s="1012"/>
      <c r="I29" s="1012"/>
      <c r="J29" s="1012"/>
      <c r="K29" s="1012"/>
      <c r="L29" s="1012"/>
      <c r="M29" s="1017"/>
    </row>
    <row r="30" spans="1:13" ht="14.25" x14ac:dyDescent="0.2">
      <c r="A30" s="1012"/>
      <c r="B30" s="1012"/>
      <c r="C30" s="1012"/>
      <c r="D30" s="1012"/>
      <c r="E30" s="1012"/>
      <c r="F30" s="1012"/>
      <c r="G30" s="1012"/>
      <c r="H30" s="1012"/>
      <c r="I30" s="1012"/>
      <c r="J30" s="1012"/>
      <c r="K30" s="1012"/>
      <c r="L30" s="1012"/>
      <c r="M30" s="1012"/>
    </row>
    <row r="31" spans="1:13" ht="14.25" x14ac:dyDescent="0.2">
      <c r="A31" s="1012"/>
      <c r="B31" s="1012"/>
      <c r="C31" s="1012"/>
      <c r="D31" s="1012"/>
      <c r="E31" s="1012"/>
      <c r="F31" s="1012"/>
      <c r="G31" s="1012"/>
      <c r="H31" s="1012"/>
      <c r="I31" s="1012"/>
      <c r="J31" s="1012"/>
      <c r="K31" s="1012"/>
      <c r="L31" s="1012"/>
      <c r="M31" s="1012"/>
    </row>
    <row r="32" spans="1:13" ht="14.25" x14ac:dyDescent="0.2">
      <c r="A32" s="1012"/>
      <c r="B32" s="1012"/>
      <c r="C32" s="1012"/>
      <c r="D32" s="1012"/>
      <c r="E32" s="1012"/>
      <c r="F32" s="1012"/>
      <c r="G32" s="1012"/>
      <c r="H32" s="1012"/>
      <c r="I32" s="1012"/>
      <c r="J32" s="1012"/>
      <c r="K32" s="1012"/>
      <c r="L32" s="1012"/>
      <c r="M32" s="1012"/>
    </row>
    <row r="33" spans="1:13" ht="14.25" x14ac:dyDescent="0.2">
      <c r="A33" s="1012"/>
      <c r="B33" s="1012"/>
      <c r="C33" s="1012"/>
      <c r="D33" s="1012"/>
      <c r="E33" s="1012"/>
      <c r="F33" s="1012"/>
      <c r="G33" s="1012"/>
      <c r="H33" s="1012"/>
      <c r="I33" s="1012"/>
      <c r="J33" s="1012"/>
      <c r="K33" s="1012"/>
      <c r="L33" s="1012"/>
      <c r="M33" s="1012"/>
    </row>
    <row r="34" spans="1:13" ht="14.25" x14ac:dyDescent="0.2">
      <c r="A34" s="1012"/>
      <c r="B34" s="1012"/>
      <c r="C34" s="1012"/>
      <c r="D34" s="1012"/>
      <c r="E34" s="1012"/>
      <c r="F34" s="1012"/>
      <c r="G34" s="1012"/>
      <c r="H34" s="1012"/>
      <c r="I34" s="1012"/>
      <c r="J34" s="1012"/>
      <c r="K34" s="1012"/>
      <c r="L34" s="1012"/>
      <c r="M34" s="1012"/>
    </row>
    <row r="35" spans="1:13" ht="14.25" x14ac:dyDescent="0.2">
      <c r="A35" s="1012"/>
      <c r="B35" s="1012"/>
      <c r="C35" s="1012"/>
      <c r="D35" s="1012"/>
      <c r="E35" s="1012"/>
      <c r="F35" s="1012"/>
      <c r="G35" s="1012"/>
      <c r="H35" s="1012"/>
      <c r="I35" s="1012"/>
      <c r="J35" s="1012"/>
      <c r="K35" s="1012"/>
      <c r="L35" s="1012"/>
      <c r="M35" s="1016"/>
    </row>
    <row r="36" spans="1:13" ht="14.25" x14ac:dyDescent="0.2">
      <c r="A36" s="1012"/>
      <c r="B36" s="1012"/>
      <c r="C36" s="1012"/>
      <c r="D36" s="1012"/>
      <c r="E36" s="1012"/>
      <c r="F36" s="1012"/>
      <c r="G36" s="1012"/>
      <c r="H36" s="1012"/>
      <c r="I36" s="1012"/>
      <c r="J36" s="1012"/>
      <c r="K36" s="1012"/>
      <c r="L36" s="1012"/>
      <c r="M36" s="1012"/>
    </row>
    <row r="37" spans="1:13" ht="14.25" x14ac:dyDescent="0.2">
      <c r="A37" s="1012"/>
      <c r="B37" s="1012"/>
      <c r="C37" s="1012"/>
      <c r="D37" s="1012"/>
      <c r="E37" s="1012"/>
      <c r="F37" s="1012"/>
      <c r="G37" s="1012"/>
      <c r="H37" s="1012"/>
      <c r="I37" s="1012"/>
      <c r="J37" s="1012"/>
      <c r="K37" s="1012"/>
      <c r="L37" s="1012"/>
      <c r="M37" s="1012"/>
    </row>
    <row r="38" spans="1:13" ht="14.25" x14ac:dyDescent="0.2">
      <c r="A38" s="1012"/>
      <c r="B38" s="1012"/>
      <c r="C38" s="1012"/>
      <c r="D38" s="1012"/>
      <c r="E38" s="1012"/>
      <c r="F38" s="1012"/>
      <c r="G38" s="1012"/>
      <c r="H38" s="1012"/>
      <c r="I38" s="1012"/>
      <c r="J38" s="1012"/>
      <c r="K38" s="1012"/>
      <c r="L38" s="1012"/>
      <c r="M38" s="1012"/>
    </row>
    <row r="39" spans="1:13" ht="14.25" x14ac:dyDescent="0.2">
      <c r="A39" s="1012"/>
      <c r="B39" s="1012"/>
      <c r="C39" s="1012"/>
      <c r="D39" s="1012"/>
      <c r="E39" s="1012"/>
      <c r="F39" s="1012"/>
      <c r="G39" s="1012"/>
      <c r="H39" s="1012"/>
      <c r="I39" s="1012"/>
      <c r="J39" s="1012"/>
      <c r="K39" s="1012"/>
      <c r="L39" s="1012"/>
      <c r="M39" s="1012"/>
    </row>
    <row r="40" spans="1:13" ht="14.25" x14ac:dyDescent="0.2">
      <c r="A40" s="1012"/>
      <c r="B40" s="1012"/>
      <c r="C40" s="1012"/>
      <c r="D40" s="1012"/>
      <c r="E40" s="1012"/>
      <c r="F40" s="1012"/>
      <c r="G40" s="1012"/>
      <c r="H40" s="1012"/>
      <c r="I40" s="1012"/>
      <c r="J40" s="1012"/>
      <c r="K40" s="1012"/>
      <c r="L40" s="1012"/>
      <c r="M40" s="1012"/>
    </row>
    <row r="41" spans="1:13" ht="14.25" x14ac:dyDescent="0.2">
      <c r="A41" s="1012"/>
      <c r="B41" s="1012"/>
      <c r="C41" s="1012"/>
      <c r="D41" s="1012"/>
      <c r="E41" s="1012"/>
      <c r="F41" s="1012"/>
      <c r="G41" s="1012"/>
      <c r="H41" s="1012"/>
      <c r="I41" s="1012"/>
      <c r="J41" s="1012"/>
      <c r="K41" s="1012"/>
      <c r="L41" s="1012"/>
      <c r="M41" s="1012"/>
    </row>
    <row r="42" spans="1:13" ht="14.25" x14ac:dyDescent="0.2">
      <c r="A42" s="1012"/>
      <c r="B42" s="1012"/>
      <c r="C42" s="1012"/>
      <c r="D42" s="1012"/>
      <c r="E42" s="1012"/>
      <c r="F42" s="1012"/>
      <c r="G42" s="1012"/>
      <c r="H42" s="1012"/>
      <c r="I42" s="1012"/>
      <c r="J42" s="1012"/>
      <c r="K42" s="1012"/>
      <c r="L42" s="1012"/>
      <c r="M42" s="1012"/>
    </row>
    <row r="43" spans="1:13" ht="14.25" x14ac:dyDescent="0.2">
      <c r="A43" s="1012"/>
      <c r="B43" s="1012"/>
      <c r="C43" s="1012"/>
      <c r="D43" s="1012"/>
      <c r="E43" s="1012"/>
      <c r="F43" s="1012"/>
      <c r="G43" s="1012"/>
      <c r="H43" s="1012"/>
      <c r="I43" s="1012"/>
      <c r="J43" s="1012"/>
      <c r="K43" s="1012"/>
      <c r="L43" s="1012"/>
      <c r="M43" s="1012"/>
    </row>
    <row r="44" spans="1:13" ht="14.25" x14ac:dyDescent="0.2">
      <c r="A44" s="1012"/>
      <c r="B44" s="1012"/>
      <c r="C44" s="1012"/>
      <c r="D44" s="1012"/>
      <c r="E44" s="1012"/>
      <c r="F44" s="1012"/>
      <c r="G44" s="1012"/>
      <c r="H44" s="1012"/>
      <c r="I44" s="1012"/>
      <c r="J44" s="1012"/>
      <c r="K44" s="1012"/>
      <c r="L44" s="1012"/>
      <c r="M44" s="1012"/>
    </row>
    <row r="45" spans="1:13" ht="14.25" x14ac:dyDescent="0.2">
      <c r="A45" s="1012"/>
      <c r="B45" s="1012"/>
      <c r="C45" s="1012"/>
      <c r="D45" s="1012"/>
      <c r="E45" s="1012"/>
      <c r="F45" s="1012"/>
      <c r="G45" s="1012"/>
      <c r="H45" s="1012"/>
      <c r="I45" s="1012"/>
      <c r="J45" s="1012"/>
      <c r="K45" s="1012"/>
      <c r="L45" s="1012"/>
      <c r="M45" s="1012"/>
    </row>
    <row r="46" spans="1:13" ht="14.25" x14ac:dyDescent="0.2">
      <c r="A46" s="1012"/>
      <c r="B46" s="1012"/>
      <c r="C46" s="1012"/>
      <c r="D46" s="1012"/>
      <c r="E46" s="1012"/>
      <c r="F46" s="1012"/>
      <c r="G46" s="1012"/>
      <c r="H46" s="1012"/>
      <c r="I46" s="1012"/>
      <c r="J46" s="1012"/>
      <c r="K46" s="1012"/>
      <c r="L46" s="1012"/>
      <c r="M46" s="1012"/>
    </row>
    <row r="47" spans="1:13" ht="14.25" x14ac:dyDescent="0.2">
      <c r="A47" s="1012"/>
      <c r="B47" s="1012"/>
      <c r="C47" s="1012"/>
      <c r="D47" s="1012"/>
      <c r="E47" s="1012"/>
      <c r="F47" s="1012"/>
      <c r="G47" s="1012"/>
      <c r="H47" s="1012"/>
      <c r="I47" s="1012"/>
      <c r="J47" s="1012"/>
      <c r="K47" s="1012"/>
      <c r="L47" s="1012"/>
      <c r="M47" s="1012"/>
    </row>
    <row r="48" spans="1:13" ht="14.25" x14ac:dyDescent="0.2">
      <c r="A48" s="1012"/>
      <c r="B48" s="1012"/>
      <c r="C48" s="1012"/>
      <c r="D48" s="1012"/>
      <c r="E48" s="1012"/>
      <c r="F48" s="1012"/>
      <c r="G48" s="1012"/>
      <c r="H48" s="1012"/>
      <c r="I48" s="1012"/>
      <c r="J48" s="1012"/>
      <c r="K48" s="1012"/>
      <c r="L48" s="1012"/>
      <c r="M48" s="1012"/>
    </row>
    <row r="49" spans="1:13" ht="14.25" x14ac:dyDescent="0.2">
      <c r="A49" s="1012"/>
      <c r="B49" s="1012"/>
      <c r="C49" s="1012"/>
      <c r="D49" s="1012"/>
      <c r="E49" s="1012"/>
      <c r="F49" s="1012"/>
      <c r="G49" s="1012"/>
      <c r="H49" s="1012"/>
      <c r="I49" s="1012"/>
      <c r="J49" s="1012"/>
      <c r="K49" s="1012"/>
      <c r="L49" s="1012"/>
      <c r="M49" s="1012"/>
    </row>
    <row r="50" spans="1:13" ht="14.25" x14ac:dyDescent="0.2">
      <c r="A50" s="1012"/>
      <c r="B50" s="1012"/>
      <c r="C50" s="1012"/>
      <c r="D50" s="1012"/>
      <c r="E50" s="1012"/>
      <c r="F50" s="1012"/>
      <c r="G50" s="1012"/>
      <c r="H50" s="1012"/>
      <c r="I50" s="1012"/>
      <c r="J50" s="1012"/>
      <c r="K50" s="1012"/>
      <c r="L50" s="1012"/>
      <c r="M50" s="1012"/>
    </row>
    <row r="51" spans="1:13" ht="14.25" x14ac:dyDescent="0.2">
      <c r="A51" s="1012"/>
      <c r="B51" s="1012"/>
      <c r="C51" s="1012"/>
      <c r="D51" s="1012"/>
      <c r="E51" s="1012"/>
      <c r="F51" s="1012"/>
      <c r="G51" s="1012"/>
      <c r="H51" s="1012"/>
      <c r="I51" s="1012"/>
      <c r="J51" s="1012"/>
      <c r="K51" s="1012"/>
      <c r="L51" s="1012"/>
      <c r="M51" s="1012"/>
    </row>
    <row r="52" spans="1:13" ht="14.25" x14ac:dyDescent="0.2">
      <c r="A52" s="1012"/>
      <c r="B52" s="1012"/>
      <c r="C52" s="1012"/>
      <c r="D52" s="1012"/>
      <c r="E52" s="1012"/>
      <c r="F52" s="1012"/>
      <c r="G52" s="1012"/>
      <c r="H52" s="1012"/>
      <c r="I52" s="1012"/>
      <c r="J52" s="1012"/>
      <c r="K52" s="1012"/>
      <c r="L52" s="1012"/>
      <c r="M52" s="1012"/>
    </row>
  </sheetData>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1F09-DF2C-4336-A36B-2E5A30BF9D53}">
  <sheetPr>
    <tabColor rgb="FF92D050"/>
  </sheetPr>
  <dimension ref="A1:J3"/>
  <sheetViews>
    <sheetView zoomScaleNormal="100" workbookViewId="0"/>
  </sheetViews>
  <sheetFormatPr baseColWidth="10" defaultRowHeight="12.75" x14ac:dyDescent="0.2"/>
  <cols>
    <col min="10" max="10" width="2.42578125" customWidth="1"/>
  </cols>
  <sheetData>
    <row r="1" spans="1:10" ht="15.75" x14ac:dyDescent="0.25">
      <c r="A1" s="1129" t="s">
        <v>518</v>
      </c>
      <c r="B1" s="53"/>
      <c r="C1" s="53"/>
      <c r="D1" s="53"/>
      <c r="E1" s="53"/>
      <c r="F1" s="53"/>
      <c r="G1" s="53"/>
      <c r="H1" s="53"/>
      <c r="I1" s="53"/>
      <c r="J1" s="53"/>
    </row>
    <row r="2" spans="1:10" x14ac:dyDescent="0.2">
      <c r="A2" s="1130" t="s">
        <v>461</v>
      </c>
      <c r="B2" s="53"/>
      <c r="C2" s="53"/>
      <c r="D2" s="53"/>
      <c r="E2" s="53"/>
      <c r="F2" s="53"/>
      <c r="G2" s="53"/>
      <c r="H2" s="53"/>
      <c r="I2" s="1068" t="str">
        <f>HYPERLINK("[Kleinräumige Statistik Daten Prototyp.xlsx]INHALT!A1","zum Inhaltsverzeichnis")</f>
        <v>zum Inhaltsverzeichnis</v>
      </c>
      <c r="J2" s="53"/>
    </row>
    <row r="3" spans="1:10" x14ac:dyDescent="0.2">
      <c r="A3" s="1131" t="s">
        <v>494</v>
      </c>
      <c r="B3" s="53"/>
      <c r="C3" s="53"/>
      <c r="D3" s="53"/>
      <c r="E3" s="53"/>
      <c r="F3" s="53"/>
      <c r="G3" s="53"/>
      <c r="H3" s="53"/>
      <c r="I3" s="53"/>
      <c r="J3" s="53"/>
    </row>
  </sheetData>
  <hyperlinks>
    <hyperlink ref="I2" location="INHALT!A1" display="INHALT!A1" xr:uid="{B2B66185-E901-4D48-A34C-AE88D68F6EAF}"/>
  </hyperlinks>
  <pageMargins left="0.7" right="0.7" top="0.78740157499999996" bottom="0.78740157499999996" header="0.3" footer="0.3"/>
  <pageSetup paperSize="9" scale="8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106"/>
  <sheetViews>
    <sheetView zoomScaleNormal="100" workbookViewId="0">
      <pane xSplit="2" ySplit="7" topLeftCell="C62" activePane="bottomRight" state="frozen"/>
      <selection activeCell="A80" sqref="A80:XFD80"/>
      <selection pane="topRight" activeCell="A80" sqref="A80:XFD80"/>
      <selection pane="bottomLeft" activeCell="A80" sqref="A80:XFD80"/>
      <selection pane="bottomRight" activeCell="C9" sqref="C9:P85"/>
    </sheetView>
  </sheetViews>
  <sheetFormatPr baseColWidth="10" defaultColWidth="11.42578125" defaultRowHeight="12.75" x14ac:dyDescent="0.2"/>
  <cols>
    <col min="1" max="1" width="5.42578125" style="24" customWidth="1"/>
    <col min="2" max="2" width="25.140625" style="50" customWidth="1"/>
    <col min="3" max="3" width="7.7109375" style="24" customWidth="1"/>
    <col min="4" max="4" width="6.5703125" style="24" customWidth="1"/>
    <col min="5" max="6" width="6.7109375" style="24" customWidth="1"/>
    <col min="7" max="7" width="6.42578125" style="24" customWidth="1"/>
    <col min="8" max="8" width="6.5703125" style="24" customWidth="1"/>
    <col min="9" max="10" width="6.85546875" style="24" customWidth="1"/>
    <col min="11" max="11" width="7.7109375" style="24" customWidth="1"/>
    <col min="12" max="12" width="7" style="24" customWidth="1"/>
    <col min="13" max="13" width="6.7109375" style="24" customWidth="1"/>
    <col min="14" max="14" width="7" style="24" customWidth="1"/>
    <col min="15" max="15" width="6.7109375" style="24" customWidth="1"/>
    <col min="16" max="16" width="6.85546875" style="24" customWidth="1"/>
    <col min="17" max="17" width="6.28515625" style="24" customWidth="1"/>
    <col min="18" max="18" width="11.42578125" style="24" customWidth="1"/>
    <col min="19" max="16384" width="11.42578125" style="24"/>
  </cols>
  <sheetData>
    <row r="1" spans="1:21" ht="3.75" customHeight="1" x14ac:dyDescent="0.2">
      <c r="A1" s="1054">
        <v>44561</v>
      </c>
      <c r="B1" s="90"/>
      <c r="C1" s="56"/>
      <c r="D1" s="56"/>
      <c r="E1" s="56"/>
      <c r="F1" s="56"/>
      <c r="G1" s="56"/>
      <c r="H1" s="56"/>
      <c r="I1" s="56"/>
      <c r="J1" s="56"/>
      <c r="K1" s="56"/>
      <c r="L1" s="56"/>
      <c r="M1" s="56"/>
      <c r="N1" s="56"/>
      <c r="O1" s="56"/>
      <c r="P1" s="56"/>
      <c r="Q1" s="56"/>
      <c r="R1" s="92"/>
      <c r="S1" s="92"/>
    </row>
    <row r="2" spans="1:21" ht="13.9" customHeight="1" x14ac:dyDescent="0.25">
      <c r="A2" s="54" t="s">
        <v>519</v>
      </c>
      <c r="B2" s="90"/>
      <c r="C2" s="56"/>
      <c r="D2" s="56"/>
      <c r="E2" s="56"/>
      <c r="F2" s="56"/>
      <c r="G2" s="56"/>
      <c r="H2" s="56"/>
      <c r="I2" s="56"/>
      <c r="J2" s="56"/>
      <c r="K2" s="56"/>
      <c r="L2" s="56"/>
      <c r="M2" s="56"/>
      <c r="N2" s="56"/>
      <c r="O2" s="56"/>
      <c r="P2" s="56"/>
      <c r="Q2" s="1068" t="str">
        <f>HYPERLINK("[Kleinräumige Statistik Daten Prototyp.xlsx]INHALT!A1","zum Inhaltsverzeichnis")</f>
        <v>zum Inhaltsverzeichnis</v>
      </c>
      <c r="R2" s="92"/>
      <c r="S2" s="92"/>
    </row>
    <row r="3" spans="1:21" ht="9.75" customHeight="1" x14ac:dyDescent="0.2">
      <c r="A3" s="56" t="s">
        <v>1</v>
      </c>
      <c r="B3" s="90"/>
      <c r="C3" s="56"/>
      <c r="D3" s="91"/>
      <c r="E3" s="91"/>
      <c r="F3" s="91"/>
      <c r="G3" s="91"/>
      <c r="H3" s="91"/>
      <c r="I3" s="91"/>
      <c r="J3" s="91"/>
      <c r="K3" s="91"/>
      <c r="L3" s="91"/>
      <c r="M3" s="91"/>
      <c r="N3" s="91"/>
      <c r="O3" s="91"/>
      <c r="P3" s="91"/>
      <c r="Q3" s="66" t="s">
        <v>495</v>
      </c>
      <c r="R3" s="92"/>
      <c r="S3" s="92"/>
    </row>
    <row r="4" spans="1:21" ht="1.1499999999999999" hidden="1" customHeight="1" x14ac:dyDescent="0.2">
      <c r="A4" s="56"/>
      <c r="B4" s="90"/>
      <c r="C4" s="56"/>
      <c r="D4" s="91"/>
      <c r="E4" s="91"/>
      <c r="F4" s="91"/>
      <c r="G4" s="91"/>
      <c r="H4" s="91"/>
      <c r="I4" s="91"/>
      <c r="J4" s="91"/>
      <c r="K4" s="91"/>
      <c r="L4" s="91"/>
      <c r="M4" s="91"/>
      <c r="N4" s="91"/>
      <c r="O4" s="91"/>
      <c r="P4" s="91"/>
      <c r="Q4" s="56"/>
      <c r="R4" s="92"/>
      <c r="S4" s="92"/>
    </row>
    <row r="5" spans="1:21" ht="16.899999999999999" customHeight="1" x14ac:dyDescent="0.2">
      <c r="A5" s="111" t="s">
        <v>202</v>
      </c>
      <c r="B5" s="134" t="s">
        <v>170</v>
      </c>
      <c r="C5" s="135" t="s">
        <v>232</v>
      </c>
      <c r="D5" s="146"/>
      <c r="E5" s="146"/>
      <c r="F5" s="146"/>
      <c r="G5" s="146"/>
      <c r="H5" s="146"/>
      <c r="I5" s="146"/>
      <c r="J5" s="147"/>
      <c r="K5" s="145"/>
      <c r="L5" s="146"/>
      <c r="M5" s="146"/>
      <c r="N5" s="146"/>
      <c r="O5" s="146"/>
      <c r="P5" s="146"/>
      <c r="Q5" s="156" t="s">
        <v>202</v>
      </c>
      <c r="R5" s="92"/>
      <c r="S5" s="92"/>
    </row>
    <row r="6" spans="1:21" s="28" customFormat="1" ht="27.6" customHeight="1" x14ac:dyDescent="0.2">
      <c r="A6" s="155" t="s">
        <v>203</v>
      </c>
      <c r="B6" s="154" t="s">
        <v>172</v>
      </c>
      <c r="C6" s="118" t="s">
        <v>228</v>
      </c>
      <c r="D6" s="119" t="s">
        <v>354</v>
      </c>
      <c r="E6" s="119" t="s">
        <v>355</v>
      </c>
      <c r="F6" s="119" t="s">
        <v>356</v>
      </c>
      <c r="G6" s="119" t="s">
        <v>357</v>
      </c>
      <c r="H6" s="119" t="s">
        <v>358</v>
      </c>
      <c r="I6" s="119" t="s">
        <v>359</v>
      </c>
      <c r="J6" s="119" t="s">
        <v>360</v>
      </c>
      <c r="K6" s="119" t="s">
        <v>361</v>
      </c>
      <c r="L6" s="119" t="s">
        <v>362</v>
      </c>
      <c r="M6" s="119" t="s">
        <v>363</v>
      </c>
      <c r="N6" s="119" t="s">
        <v>364</v>
      </c>
      <c r="O6" s="119" t="s">
        <v>112</v>
      </c>
      <c r="P6" s="119" t="s">
        <v>365</v>
      </c>
      <c r="Q6" s="157" t="s">
        <v>203</v>
      </c>
      <c r="R6" s="158"/>
      <c r="S6" s="158"/>
    </row>
    <row r="7" spans="1:21" s="28" customFormat="1" x14ac:dyDescent="0.2">
      <c r="A7" s="150"/>
      <c r="B7" s="149"/>
      <c r="C7" s="105" t="s">
        <v>224</v>
      </c>
      <c r="D7" s="104" t="s">
        <v>224</v>
      </c>
      <c r="E7" s="104" t="s">
        <v>224</v>
      </c>
      <c r="F7" s="104" t="s">
        <v>224</v>
      </c>
      <c r="G7" s="104" t="s">
        <v>224</v>
      </c>
      <c r="H7" s="104" t="s">
        <v>224</v>
      </c>
      <c r="I7" s="104" t="s">
        <v>224</v>
      </c>
      <c r="J7" s="104" t="s">
        <v>224</v>
      </c>
      <c r="K7" s="104" t="s">
        <v>224</v>
      </c>
      <c r="L7" s="104" t="s">
        <v>224</v>
      </c>
      <c r="M7" s="104" t="s">
        <v>224</v>
      </c>
      <c r="N7" s="104" t="s">
        <v>224</v>
      </c>
      <c r="O7" s="104" t="s">
        <v>224</v>
      </c>
      <c r="P7" s="104" t="s">
        <v>224</v>
      </c>
      <c r="Q7" s="148"/>
      <c r="R7" s="158"/>
      <c r="S7" s="158"/>
    </row>
    <row r="8" spans="1:21" s="28" customFormat="1" ht="1.9" customHeight="1" x14ac:dyDescent="0.2">
      <c r="A8" s="68"/>
      <c r="B8" s="98"/>
      <c r="C8" s="68"/>
      <c r="D8" s="68"/>
      <c r="E8" s="68"/>
      <c r="F8" s="68"/>
      <c r="G8" s="68"/>
      <c r="H8" s="68"/>
      <c r="I8" s="68"/>
      <c r="J8" s="68"/>
      <c r="K8" s="68"/>
      <c r="L8" s="68"/>
      <c r="M8" s="68"/>
      <c r="N8" s="68"/>
      <c r="O8" s="68"/>
      <c r="P8" s="68"/>
      <c r="Q8" s="68"/>
      <c r="R8" s="158"/>
      <c r="S8" s="158"/>
    </row>
    <row r="9" spans="1:21" s="29" customFormat="1" ht="12.6" customHeight="1" x14ac:dyDescent="0.2">
      <c r="A9" s="87">
        <v>10</v>
      </c>
      <c r="B9" s="101" t="s">
        <v>37</v>
      </c>
      <c r="C9" s="842">
        <v>555</v>
      </c>
      <c r="D9" s="756">
        <v>20</v>
      </c>
      <c r="E9" s="756">
        <v>15</v>
      </c>
      <c r="F9" s="756">
        <v>15</v>
      </c>
      <c r="G9" s="756">
        <v>5</v>
      </c>
      <c r="H9" s="756">
        <v>10</v>
      </c>
      <c r="I9" s="756">
        <v>35</v>
      </c>
      <c r="J9" s="756">
        <v>65</v>
      </c>
      <c r="K9" s="756">
        <v>150</v>
      </c>
      <c r="L9" s="756">
        <v>120</v>
      </c>
      <c r="M9" s="756">
        <v>30</v>
      </c>
      <c r="N9" s="756">
        <v>50</v>
      </c>
      <c r="O9" s="756">
        <v>40</v>
      </c>
      <c r="P9" s="756">
        <v>10</v>
      </c>
      <c r="Q9" s="918">
        <v>10</v>
      </c>
      <c r="R9" s="159"/>
      <c r="S9" s="801"/>
      <c r="T9" s="751"/>
      <c r="U9" s="751"/>
    </row>
    <row r="10" spans="1:21" s="29" customFormat="1" ht="11.45" customHeight="1" x14ac:dyDescent="0.2">
      <c r="A10" s="87">
        <v>11</v>
      </c>
      <c r="B10" s="101" t="s">
        <v>38</v>
      </c>
      <c r="C10" s="842">
        <v>1140</v>
      </c>
      <c r="D10" s="756">
        <v>15</v>
      </c>
      <c r="E10" s="756">
        <v>20</v>
      </c>
      <c r="F10" s="756">
        <v>20</v>
      </c>
      <c r="G10" s="756">
        <v>25</v>
      </c>
      <c r="H10" s="756">
        <v>20</v>
      </c>
      <c r="I10" s="756">
        <v>175</v>
      </c>
      <c r="J10" s="756">
        <v>200</v>
      </c>
      <c r="K10" s="756">
        <v>255</v>
      </c>
      <c r="L10" s="756">
        <v>165</v>
      </c>
      <c r="M10" s="756">
        <v>35</v>
      </c>
      <c r="N10" s="756">
        <v>85</v>
      </c>
      <c r="O10" s="756">
        <v>65</v>
      </c>
      <c r="P10" s="756">
        <v>60</v>
      </c>
      <c r="Q10" s="918">
        <v>11</v>
      </c>
      <c r="R10" s="159"/>
      <c r="S10" s="801"/>
      <c r="T10" s="751"/>
      <c r="U10" s="751"/>
    </row>
    <row r="11" spans="1:21" s="29" customFormat="1" ht="11.45" customHeight="1" x14ac:dyDescent="0.2">
      <c r="A11" s="87">
        <v>12</v>
      </c>
      <c r="B11" s="101" t="s">
        <v>90</v>
      </c>
      <c r="C11" s="842">
        <v>2395</v>
      </c>
      <c r="D11" s="756">
        <v>85</v>
      </c>
      <c r="E11" s="756">
        <v>50</v>
      </c>
      <c r="F11" s="756">
        <v>45</v>
      </c>
      <c r="G11" s="756">
        <v>65</v>
      </c>
      <c r="H11" s="756">
        <v>30</v>
      </c>
      <c r="I11" s="756">
        <v>215</v>
      </c>
      <c r="J11" s="756">
        <v>320</v>
      </c>
      <c r="K11" s="756">
        <v>715</v>
      </c>
      <c r="L11" s="756">
        <v>370</v>
      </c>
      <c r="M11" s="756">
        <v>90</v>
      </c>
      <c r="N11" s="756">
        <v>125</v>
      </c>
      <c r="O11" s="756">
        <v>165</v>
      </c>
      <c r="P11" s="756">
        <v>130</v>
      </c>
      <c r="Q11" s="918">
        <v>12</v>
      </c>
      <c r="R11" s="159"/>
      <c r="S11" s="801"/>
      <c r="T11" s="751"/>
      <c r="U11" s="751"/>
    </row>
    <row r="12" spans="1:21" s="29" customFormat="1" ht="11.45" customHeight="1" x14ac:dyDescent="0.2">
      <c r="A12" s="87">
        <v>13</v>
      </c>
      <c r="B12" s="101" t="s">
        <v>39</v>
      </c>
      <c r="C12" s="842">
        <v>355</v>
      </c>
      <c r="D12" s="756">
        <v>10</v>
      </c>
      <c r="E12" s="756">
        <v>5</v>
      </c>
      <c r="F12" s="756">
        <v>0</v>
      </c>
      <c r="G12" s="756">
        <v>10</v>
      </c>
      <c r="H12" s="756">
        <v>5</v>
      </c>
      <c r="I12" s="756">
        <v>45</v>
      </c>
      <c r="J12" s="756">
        <v>50</v>
      </c>
      <c r="K12" s="756">
        <v>115</v>
      </c>
      <c r="L12" s="756">
        <v>55</v>
      </c>
      <c r="M12" s="756">
        <v>15</v>
      </c>
      <c r="N12" s="756">
        <v>30</v>
      </c>
      <c r="O12" s="756">
        <v>15</v>
      </c>
      <c r="P12" s="756">
        <v>5</v>
      </c>
      <c r="Q12" s="918">
        <v>13</v>
      </c>
      <c r="R12" s="159"/>
      <c r="S12" s="801"/>
      <c r="T12" s="751"/>
      <c r="U12" s="751"/>
    </row>
    <row r="13" spans="1:21" s="29" customFormat="1" ht="10.9" customHeight="1" x14ac:dyDescent="0.2">
      <c r="A13" s="87">
        <v>14</v>
      </c>
      <c r="B13" s="101" t="s">
        <v>40</v>
      </c>
      <c r="C13" s="842">
        <v>2595</v>
      </c>
      <c r="D13" s="756">
        <v>70</v>
      </c>
      <c r="E13" s="756">
        <v>50</v>
      </c>
      <c r="F13" s="756">
        <v>50</v>
      </c>
      <c r="G13" s="756">
        <v>45</v>
      </c>
      <c r="H13" s="756">
        <v>30</v>
      </c>
      <c r="I13" s="756">
        <v>335</v>
      </c>
      <c r="J13" s="756">
        <v>370</v>
      </c>
      <c r="K13" s="756">
        <v>830</v>
      </c>
      <c r="L13" s="756">
        <v>425</v>
      </c>
      <c r="M13" s="756">
        <v>110</v>
      </c>
      <c r="N13" s="756">
        <v>140</v>
      </c>
      <c r="O13" s="756">
        <v>95</v>
      </c>
      <c r="P13" s="756">
        <v>45</v>
      </c>
      <c r="Q13" s="918">
        <v>14</v>
      </c>
      <c r="R13" s="159"/>
      <c r="S13" s="801"/>
      <c r="T13" s="751"/>
      <c r="U13" s="751"/>
    </row>
    <row r="14" spans="1:21" s="29" customFormat="1" ht="12.95" customHeight="1" x14ac:dyDescent="0.2">
      <c r="A14" s="87">
        <v>15</v>
      </c>
      <c r="B14" s="101" t="s">
        <v>41</v>
      </c>
      <c r="C14" s="842">
        <v>1155</v>
      </c>
      <c r="D14" s="756">
        <v>30</v>
      </c>
      <c r="E14" s="756">
        <v>35</v>
      </c>
      <c r="F14" s="756">
        <v>45</v>
      </c>
      <c r="G14" s="756">
        <v>60</v>
      </c>
      <c r="H14" s="756">
        <v>35</v>
      </c>
      <c r="I14" s="756">
        <v>75</v>
      </c>
      <c r="J14" s="756">
        <v>40</v>
      </c>
      <c r="K14" s="756">
        <v>215</v>
      </c>
      <c r="L14" s="756">
        <v>260</v>
      </c>
      <c r="M14" s="756">
        <v>90</v>
      </c>
      <c r="N14" s="756">
        <v>115</v>
      </c>
      <c r="O14" s="756">
        <v>115</v>
      </c>
      <c r="P14" s="756">
        <v>40</v>
      </c>
      <c r="Q14" s="918">
        <v>15</v>
      </c>
      <c r="R14" s="159"/>
      <c r="S14" s="801"/>
      <c r="T14" s="751"/>
      <c r="U14" s="751"/>
    </row>
    <row r="15" spans="1:21" s="29" customFormat="1" ht="12.95" customHeight="1" x14ac:dyDescent="0.2">
      <c r="A15" s="87">
        <v>16</v>
      </c>
      <c r="B15" s="101" t="s">
        <v>99</v>
      </c>
      <c r="C15" s="842">
        <v>2815</v>
      </c>
      <c r="D15" s="756">
        <v>100</v>
      </c>
      <c r="E15" s="756">
        <v>80</v>
      </c>
      <c r="F15" s="756">
        <v>95</v>
      </c>
      <c r="G15" s="756">
        <v>95</v>
      </c>
      <c r="H15" s="756">
        <v>75</v>
      </c>
      <c r="I15" s="756">
        <v>180</v>
      </c>
      <c r="J15" s="756">
        <v>150</v>
      </c>
      <c r="K15" s="756">
        <v>645</v>
      </c>
      <c r="L15" s="756">
        <v>625</v>
      </c>
      <c r="M15" s="756">
        <v>180</v>
      </c>
      <c r="N15" s="756">
        <v>280</v>
      </c>
      <c r="O15" s="756">
        <v>220</v>
      </c>
      <c r="P15" s="756">
        <v>90</v>
      </c>
      <c r="Q15" s="918">
        <v>16</v>
      </c>
      <c r="R15" s="159"/>
      <c r="S15" s="801"/>
      <c r="T15" s="751"/>
      <c r="U15" s="751"/>
    </row>
    <row r="16" spans="1:21" s="29" customFormat="1" ht="11.45" customHeight="1" x14ac:dyDescent="0.2">
      <c r="A16" s="87">
        <v>17</v>
      </c>
      <c r="B16" s="101" t="s">
        <v>42</v>
      </c>
      <c r="C16" s="842">
        <v>3655</v>
      </c>
      <c r="D16" s="756">
        <v>80</v>
      </c>
      <c r="E16" s="756">
        <v>90</v>
      </c>
      <c r="F16" s="756">
        <v>135</v>
      </c>
      <c r="G16" s="756">
        <v>160</v>
      </c>
      <c r="H16" s="756">
        <v>110</v>
      </c>
      <c r="I16" s="756">
        <v>390</v>
      </c>
      <c r="J16" s="756">
        <v>280</v>
      </c>
      <c r="K16" s="756">
        <v>855</v>
      </c>
      <c r="L16" s="756">
        <v>745</v>
      </c>
      <c r="M16" s="756">
        <v>255</v>
      </c>
      <c r="N16" s="756">
        <v>310</v>
      </c>
      <c r="O16" s="756">
        <v>205</v>
      </c>
      <c r="P16" s="756">
        <v>45</v>
      </c>
      <c r="Q16" s="918">
        <v>17</v>
      </c>
      <c r="R16" s="159"/>
      <c r="S16" s="801"/>
      <c r="T16" s="751"/>
      <c r="U16" s="751"/>
    </row>
    <row r="17" spans="1:21" s="29" customFormat="1" ht="12.95" customHeight="1" x14ac:dyDescent="0.2">
      <c r="A17" s="87">
        <v>21</v>
      </c>
      <c r="B17" s="101" t="s">
        <v>43</v>
      </c>
      <c r="C17" s="842">
        <v>1675</v>
      </c>
      <c r="D17" s="756">
        <v>55</v>
      </c>
      <c r="E17" s="756">
        <v>50</v>
      </c>
      <c r="F17" s="756">
        <v>65</v>
      </c>
      <c r="G17" s="756">
        <v>60</v>
      </c>
      <c r="H17" s="756">
        <v>30</v>
      </c>
      <c r="I17" s="756">
        <v>120</v>
      </c>
      <c r="J17" s="756">
        <v>190</v>
      </c>
      <c r="K17" s="756">
        <v>470</v>
      </c>
      <c r="L17" s="756">
        <v>335</v>
      </c>
      <c r="M17" s="756">
        <v>70</v>
      </c>
      <c r="N17" s="756">
        <v>100</v>
      </c>
      <c r="O17" s="756">
        <v>105</v>
      </c>
      <c r="P17" s="756">
        <v>30</v>
      </c>
      <c r="Q17" s="918">
        <v>21</v>
      </c>
      <c r="R17" s="159"/>
      <c r="S17" s="801"/>
      <c r="T17" s="751"/>
      <c r="U17" s="751"/>
    </row>
    <row r="18" spans="1:21" s="29" customFormat="1" ht="10.9" customHeight="1" x14ac:dyDescent="0.2">
      <c r="A18" s="87">
        <v>22</v>
      </c>
      <c r="B18" s="101" t="s">
        <v>44</v>
      </c>
      <c r="C18" s="842">
        <v>1645</v>
      </c>
      <c r="D18" s="756">
        <v>55</v>
      </c>
      <c r="E18" s="756">
        <v>60</v>
      </c>
      <c r="F18" s="756">
        <v>70</v>
      </c>
      <c r="G18" s="756">
        <v>70</v>
      </c>
      <c r="H18" s="756">
        <v>45</v>
      </c>
      <c r="I18" s="756">
        <v>130</v>
      </c>
      <c r="J18" s="756">
        <v>145</v>
      </c>
      <c r="K18" s="756">
        <v>375</v>
      </c>
      <c r="L18" s="756">
        <v>285</v>
      </c>
      <c r="M18" s="756">
        <v>80</v>
      </c>
      <c r="N18" s="756">
        <v>140</v>
      </c>
      <c r="O18" s="756">
        <v>105</v>
      </c>
      <c r="P18" s="756">
        <v>85</v>
      </c>
      <c r="Q18" s="918">
        <v>22</v>
      </c>
      <c r="R18" s="159"/>
      <c r="S18" s="801"/>
      <c r="T18" s="751"/>
      <c r="U18" s="751"/>
    </row>
    <row r="19" spans="1:21" s="29" customFormat="1" ht="10.9" customHeight="1" x14ac:dyDescent="0.2">
      <c r="A19" s="87">
        <v>23</v>
      </c>
      <c r="B19" s="101" t="s">
        <v>45</v>
      </c>
      <c r="C19" s="842">
        <v>3695</v>
      </c>
      <c r="D19" s="756">
        <v>95</v>
      </c>
      <c r="E19" s="756">
        <v>135</v>
      </c>
      <c r="F19" s="756">
        <v>150</v>
      </c>
      <c r="G19" s="756">
        <v>205</v>
      </c>
      <c r="H19" s="756">
        <v>105</v>
      </c>
      <c r="I19" s="756">
        <v>295</v>
      </c>
      <c r="J19" s="756">
        <v>230</v>
      </c>
      <c r="K19" s="756">
        <v>720</v>
      </c>
      <c r="L19" s="756">
        <v>675</v>
      </c>
      <c r="M19" s="756">
        <v>220</v>
      </c>
      <c r="N19" s="756">
        <v>350</v>
      </c>
      <c r="O19" s="756">
        <v>355</v>
      </c>
      <c r="P19" s="756">
        <v>155</v>
      </c>
      <c r="Q19" s="918">
        <v>23</v>
      </c>
      <c r="R19" s="159"/>
      <c r="S19" s="801"/>
      <c r="T19" s="751"/>
      <c r="U19" s="751"/>
    </row>
    <row r="20" spans="1:21" s="29" customFormat="1" ht="11.45" customHeight="1" x14ac:dyDescent="0.2">
      <c r="A20" s="87">
        <v>24</v>
      </c>
      <c r="B20" s="101" t="s">
        <v>46</v>
      </c>
      <c r="C20" s="842">
        <v>6390</v>
      </c>
      <c r="D20" s="756">
        <v>215</v>
      </c>
      <c r="E20" s="756">
        <v>185</v>
      </c>
      <c r="F20" s="756">
        <v>260</v>
      </c>
      <c r="G20" s="756">
        <v>350</v>
      </c>
      <c r="H20" s="756">
        <v>195</v>
      </c>
      <c r="I20" s="756">
        <v>515</v>
      </c>
      <c r="J20" s="756">
        <v>500</v>
      </c>
      <c r="K20" s="756">
        <v>1465</v>
      </c>
      <c r="L20" s="756">
        <v>1255</v>
      </c>
      <c r="M20" s="756">
        <v>370</v>
      </c>
      <c r="N20" s="756">
        <v>595</v>
      </c>
      <c r="O20" s="756">
        <v>360</v>
      </c>
      <c r="P20" s="756">
        <v>125</v>
      </c>
      <c r="Q20" s="918">
        <v>24</v>
      </c>
      <c r="R20" s="159"/>
      <c r="S20" s="801"/>
      <c r="T20" s="751"/>
      <c r="U20" s="751"/>
    </row>
    <row r="21" spans="1:21" s="29" customFormat="1" ht="11.45" customHeight="1" x14ac:dyDescent="0.2">
      <c r="A21" s="87">
        <v>25</v>
      </c>
      <c r="B21" s="101" t="s">
        <v>180</v>
      </c>
      <c r="C21" s="842">
        <v>1805</v>
      </c>
      <c r="D21" s="756">
        <v>60</v>
      </c>
      <c r="E21" s="756">
        <v>50</v>
      </c>
      <c r="F21" s="756">
        <v>70</v>
      </c>
      <c r="G21" s="756">
        <v>80</v>
      </c>
      <c r="H21" s="756">
        <v>55</v>
      </c>
      <c r="I21" s="756">
        <v>175</v>
      </c>
      <c r="J21" s="756">
        <v>115</v>
      </c>
      <c r="K21" s="756">
        <v>390</v>
      </c>
      <c r="L21" s="756">
        <v>390</v>
      </c>
      <c r="M21" s="756">
        <v>120</v>
      </c>
      <c r="N21" s="756">
        <v>165</v>
      </c>
      <c r="O21" s="756">
        <v>105</v>
      </c>
      <c r="P21" s="756">
        <v>35</v>
      </c>
      <c r="Q21" s="918">
        <v>25</v>
      </c>
      <c r="R21" s="159"/>
      <c r="S21" s="801"/>
      <c r="T21" s="751"/>
      <c r="U21" s="751"/>
    </row>
    <row r="22" spans="1:21" s="29" customFormat="1" ht="12.95" customHeight="1" x14ac:dyDescent="0.2">
      <c r="A22" s="87">
        <v>26</v>
      </c>
      <c r="B22" s="101" t="s">
        <v>164</v>
      </c>
      <c r="C22" s="842">
        <v>2595</v>
      </c>
      <c r="D22" s="756">
        <v>50</v>
      </c>
      <c r="E22" s="756">
        <v>75</v>
      </c>
      <c r="F22" s="756">
        <v>95</v>
      </c>
      <c r="G22" s="756">
        <v>145</v>
      </c>
      <c r="H22" s="756">
        <v>85</v>
      </c>
      <c r="I22" s="756">
        <v>190</v>
      </c>
      <c r="J22" s="756">
        <v>130</v>
      </c>
      <c r="K22" s="756">
        <v>460</v>
      </c>
      <c r="L22" s="756">
        <v>540</v>
      </c>
      <c r="M22" s="756">
        <v>175</v>
      </c>
      <c r="N22" s="756">
        <v>310</v>
      </c>
      <c r="O22" s="756">
        <v>225</v>
      </c>
      <c r="P22" s="756">
        <v>110</v>
      </c>
      <c r="Q22" s="918">
        <v>26</v>
      </c>
      <c r="R22" s="159"/>
      <c r="S22" s="801"/>
      <c r="T22" s="751"/>
      <c r="U22" s="751"/>
    </row>
    <row r="23" spans="1:21" s="29" customFormat="1" ht="12.95" customHeight="1" x14ac:dyDescent="0.2">
      <c r="A23" s="87">
        <v>31</v>
      </c>
      <c r="B23" s="101" t="s">
        <v>47</v>
      </c>
      <c r="C23" s="842">
        <v>3810</v>
      </c>
      <c r="D23" s="756">
        <v>105</v>
      </c>
      <c r="E23" s="756">
        <v>110</v>
      </c>
      <c r="F23" s="756">
        <v>150</v>
      </c>
      <c r="G23" s="756">
        <v>180</v>
      </c>
      <c r="H23" s="756">
        <v>105</v>
      </c>
      <c r="I23" s="756">
        <v>310</v>
      </c>
      <c r="J23" s="756">
        <v>355</v>
      </c>
      <c r="K23" s="756">
        <v>920</v>
      </c>
      <c r="L23" s="756">
        <v>740</v>
      </c>
      <c r="M23" s="756">
        <v>225</v>
      </c>
      <c r="N23" s="756">
        <v>320</v>
      </c>
      <c r="O23" s="756">
        <v>220</v>
      </c>
      <c r="P23" s="756">
        <v>70</v>
      </c>
      <c r="Q23" s="918">
        <v>31</v>
      </c>
      <c r="R23" s="159"/>
      <c r="S23" s="801"/>
      <c r="T23" s="751"/>
      <c r="U23" s="751"/>
    </row>
    <row r="24" spans="1:21" s="29" customFormat="1" ht="12.95" customHeight="1" x14ac:dyDescent="0.2">
      <c r="A24" s="87">
        <v>32</v>
      </c>
      <c r="B24" s="101" t="s">
        <v>48</v>
      </c>
      <c r="C24" s="842">
        <v>5835</v>
      </c>
      <c r="D24" s="756">
        <v>175</v>
      </c>
      <c r="E24" s="756">
        <v>160</v>
      </c>
      <c r="F24" s="756">
        <v>205</v>
      </c>
      <c r="G24" s="756">
        <v>230</v>
      </c>
      <c r="H24" s="756">
        <v>140</v>
      </c>
      <c r="I24" s="756">
        <v>510</v>
      </c>
      <c r="J24" s="756">
        <v>520</v>
      </c>
      <c r="K24" s="756">
        <v>1360</v>
      </c>
      <c r="L24" s="756">
        <v>1055</v>
      </c>
      <c r="M24" s="756">
        <v>310</v>
      </c>
      <c r="N24" s="756">
        <v>555</v>
      </c>
      <c r="O24" s="756">
        <v>425</v>
      </c>
      <c r="P24" s="756">
        <v>185</v>
      </c>
      <c r="Q24" s="918">
        <v>32</v>
      </c>
      <c r="R24" s="159"/>
      <c r="S24" s="801"/>
      <c r="T24" s="751"/>
      <c r="U24" s="751"/>
    </row>
    <row r="25" spans="1:21" s="29" customFormat="1" ht="12.95" customHeight="1" x14ac:dyDescent="0.2">
      <c r="A25" s="87">
        <v>33</v>
      </c>
      <c r="B25" s="101" t="s">
        <v>181</v>
      </c>
      <c r="C25" s="842">
        <v>70</v>
      </c>
      <c r="D25" s="756">
        <v>5</v>
      </c>
      <c r="E25" s="756">
        <v>5</v>
      </c>
      <c r="F25" s="756">
        <v>0</v>
      </c>
      <c r="G25" s="756">
        <v>0</v>
      </c>
      <c r="H25" s="756">
        <v>0</v>
      </c>
      <c r="I25" s="756">
        <v>10</v>
      </c>
      <c r="J25" s="756">
        <v>5</v>
      </c>
      <c r="K25" s="756">
        <v>15</v>
      </c>
      <c r="L25" s="756">
        <v>15</v>
      </c>
      <c r="M25" s="756">
        <v>5</v>
      </c>
      <c r="N25" s="756">
        <v>5</v>
      </c>
      <c r="O25" s="756">
        <v>5</v>
      </c>
      <c r="P25" s="756">
        <v>0</v>
      </c>
      <c r="Q25" s="918">
        <v>33</v>
      </c>
      <c r="R25" s="159"/>
      <c r="S25" s="801"/>
      <c r="T25" s="751"/>
      <c r="U25" s="751"/>
    </row>
    <row r="26" spans="1:21" s="29" customFormat="1" ht="12.95" customHeight="1" x14ac:dyDescent="0.2">
      <c r="A26" s="87">
        <v>34</v>
      </c>
      <c r="B26" s="101" t="s">
        <v>49</v>
      </c>
      <c r="C26" s="842">
        <v>4450</v>
      </c>
      <c r="D26" s="756">
        <v>140</v>
      </c>
      <c r="E26" s="756">
        <v>140</v>
      </c>
      <c r="F26" s="756">
        <v>140</v>
      </c>
      <c r="G26" s="756">
        <v>155</v>
      </c>
      <c r="H26" s="756">
        <v>85</v>
      </c>
      <c r="I26" s="756">
        <v>340</v>
      </c>
      <c r="J26" s="756">
        <v>320</v>
      </c>
      <c r="K26" s="756">
        <v>980</v>
      </c>
      <c r="L26" s="756">
        <v>880</v>
      </c>
      <c r="M26" s="756">
        <v>305</v>
      </c>
      <c r="N26" s="756">
        <v>520</v>
      </c>
      <c r="O26" s="756">
        <v>335</v>
      </c>
      <c r="P26" s="756">
        <v>115</v>
      </c>
      <c r="Q26" s="918">
        <v>34</v>
      </c>
      <c r="R26" s="159"/>
      <c r="S26" s="801"/>
      <c r="T26" s="751"/>
      <c r="U26" s="751"/>
    </row>
    <row r="27" spans="1:21" s="29" customFormat="1" ht="12.95" customHeight="1" x14ac:dyDescent="0.2">
      <c r="A27" s="87">
        <v>35</v>
      </c>
      <c r="B27" s="101" t="s">
        <v>91</v>
      </c>
      <c r="C27" s="842">
        <v>2945</v>
      </c>
      <c r="D27" s="756">
        <v>105</v>
      </c>
      <c r="E27" s="756">
        <v>105</v>
      </c>
      <c r="F27" s="756">
        <v>110</v>
      </c>
      <c r="G27" s="756">
        <v>145</v>
      </c>
      <c r="H27" s="756">
        <v>75</v>
      </c>
      <c r="I27" s="756">
        <v>285</v>
      </c>
      <c r="J27" s="756">
        <v>245</v>
      </c>
      <c r="K27" s="756">
        <v>735</v>
      </c>
      <c r="L27" s="756">
        <v>560</v>
      </c>
      <c r="M27" s="756">
        <v>150</v>
      </c>
      <c r="N27" s="756">
        <v>245</v>
      </c>
      <c r="O27" s="756">
        <v>135</v>
      </c>
      <c r="P27" s="756">
        <v>50</v>
      </c>
      <c r="Q27" s="918">
        <v>35</v>
      </c>
      <c r="R27" s="159"/>
      <c r="S27" s="801"/>
      <c r="T27" s="751"/>
      <c r="U27" s="751"/>
    </row>
    <row r="28" spans="1:21" s="29" customFormat="1" ht="11.45" customHeight="1" x14ac:dyDescent="0.2">
      <c r="A28" s="87">
        <v>36</v>
      </c>
      <c r="B28" s="101" t="s">
        <v>50</v>
      </c>
      <c r="C28" s="842">
        <v>3860</v>
      </c>
      <c r="D28" s="756">
        <v>130</v>
      </c>
      <c r="E28" s="756">
        <v>130</v>
      </c>
      <c r="F28" s="756">
        <v>150</v>
      </c>
      <c r="G28" s="756">
        <v>175</v>
      </c>
      <c r="H28" s="756">
        <v>115</v>
      </c>
      <c r="I28" s="756">
        <v>310</v>
      </c>
      <c r="J28" s="756">
        <v>280</v>
      </c>
      <c r="K28" s="756">
        <v>910</v>
      </c>
      <c r="L28" s="756">
        <v>800</v>
      </c>
      <c r="M28" s="756">
        <v>215</v>
      </c>
      <c r="N28" s="756">
        <v>320</v>
      </c>
      <c r="O28" s="756">
        <v>235</v>
      </c>
      <c r="P28" s="756">
        <v>90</v>
      </c>
      <c r="Q28" s="918">
        <v>36</v>
      </c>
      <c r="R28" s="159"/>
      <c r="S28" s="801"/>
      <c r="T28" s="751"/>
      <c r="U28" s="751"/>
    </row>
    <row r="29" spans="1:21" s="29" customFormat="1" ht="12.95" customHeight="1" x14ac:dyDescent="0.2">
      <c r="A29" s="87">
        <v>41</v>
      </c>
      <c r="B29" s="101" t="s">
        <v>51</v>
      </c>
      <c r="C29" s="842">
        <v>3340</v>
      </c>
      <c r="D29" s="756">
        <v>140</v>
      </c>
      <c r="E29" s="756">
        <v>115</v>
      </c>
      <c r="F29" s="756">
        <v>110</v>
      </c>
      <c r="G29" s="756">
        <v>130</v>
      </c>
      <c r="H29" s="756">
        <v>80</v>
      </c>
      <c r="I29" s="756">
        <v>215</v>
      </c>
      <c r="J29" s="756">
        <v>235</v>
      </c>
      <c r="K29" s="756">
        <v>770</v>
      </c>
      <c r="L29" s="756">
        <v>685</v>
      </c>
      <c r="M29" s="756">
        <v>230</v>
      </c>
      <c r="N29" s="756">
        <v>265</v>
      </c>
      <c r="O29" s="756">
        <v>285</v>
      </c>
      <c r="P29" s="756">
        <v>90</v>
      </c>
      <c r="Q29" s="918">
        <v>41</v>
      </c>
      <c r="R29" s="159"/>
      <c r="S29" s="801"/>
      <c r="T29" s="751"/>
      <c r="U29" s="751"/>
    </row>
    <row r="30" spans="1:21" s="29" customFormat="1" ht="12" customHeight="1" x14ac:dyDescent="0.2">
      <c r="A30" s="87">
        <v>42</v>
      </c>
      <c r="B30" s="101" t="s">
        <v>52</v>
      </c>
      <c r="C30" s="842">
        <v>3295</v>
      </c>
      <c r="D30" s="756">
        <v>105</v>
      </c>
      <c r="E30" s="756">
        <v>100</v>
      </c>
      <c r="F30" s="756">
        <v>130</v>
      </c>
      <c r="G30" s="756">
        <v>125</v>
      </c>
      <c r="H30" s="756">
        <v>80</v>
      </c>
      <c r="I30" s="756">
        <v>180</v>
      </c>
      <c r="J30" s="756">
        <v>210</v>
      </c>
      <c r="K30" s="756">
        <v>730</v>
      </c>
      <c r="L30" s="756">
        <v>650</v>
      </c>
      <c r="M30" s="756">
        <v>225</v>
      </c>
      <c r="N30" s="756">
        <v>315</v>
      </c>
      <c r="O30" s="756">
        <v>325</v>
      </c>
      <c r="P30" s="756">
        <v>115</v>
      </c>
      <c r="Q30" s="918">
        <v>42</v>
      </c>
      <c r="R30" s="159"/>
      <c r="S30" s="801"/>
      <c r="T30" s="751"/>
      <c r="U30" s="751"/>
    </row>
    <row r="31" spans="1:21" s="29" customFormat="1" ht="12.95" customHeight="1" x14ac:dyDescent="0.2">
      <c r="A31" s="87">
        <v>43</v>
      </c>
      <c r="B31" s="101" t="s">
        <v>53</v>
      </c>
      <c r="C31" s="842">
        <v>5790</v>
      </c>
      <c r="D31" s="756">
        <v>210</v>
      </c>
      <c r="E31" s="756">
        <v>180</v>
      </c>
      <c r="F31" s="756">
        <v>210</v>
      </c>
      <c r="G31" s="756">
        <v>230</v>
      </c>
      <c r="H31" s="756">
        <v>125</v>
      </c>
      <c r="I31" s="756">
        <v>435</v>
      </c>
      <c r="J31" s="756">
        <v>505</v>
      </c>
      <c r="K31" s="756">
        <v>1375</v>
      </c>
      <c r="L31" s="756">
        <v>1095</v>
      </c>
      <c r="M31" s="756">
        <v>325</v>
      </c>
      <c r="N31" s="756">
        <v>530</v>
      </c>
      <c r="O31" s="756">
        <v>420</v>
      </c>
      <c r="P31" s="756">
        <v>155</v>
      </c>
      <c r="Q31" s="918">
        <v>43</v>
      </c>
      <c r="R31" s="159"/>
      <c r="S31" s="801"/>
      <c r="T31" s="751"/>
      <c r="U31" s="751"/>
    </row>
    <row r="32" spans="1:21" s="29" customFormat="1" ht="12.95" customHeight="1" x14ac:dyDescent="0.2">
      <c r="A32" s="87">
        <v>44</v>
      </c>
      <c r="B32" s="101" t="s">
        <v>54</v>
      </c>
      <c r="C32" s="842">
        <v>4080</v>
      </c>
      <c r="D32" s="756">
        <v>175</v>
      </c>
      <c r="E32" s="756">
        <v>150</v>
      </c>
      <c r="F32" s="756">
        <v>190</v>
      </c>
      <c r="G32" s="756">
        <v>200</v>
      </c>
      <c r="H32" s="756">
        <v>125</v>
      </c>
      <c r="I32" s="756">
        <v>325</v>
      </c>
      <c r="J32" s="756">
        <v>315</v>
      </c>
      <c r="K32" s="756">
        <v>1075</v>
      </c>
      <c r="L32" s="756">
        <v>670</v>
      </c>
      <c r="M32" s="756">
        <v>200</v>
      </c>
      <c r="N32" s="756">
        <v>335</v>
      </c>
      <c r="O32" s="756">
        <v>230</v>
      </c>
      <c r="P32" s="756">
        <v>90</v>
      </c>
      <c r="Q32" s="918">
        <v>44</v>
      </c>
      <c r="R32" s="159"/>
      <c r="S32" s="801"/>
      <c r="T32" s="751"/>
      <c r="U32" s="751"/>
    </row>
    <row r="33" spans="1:21" s="29" customFormat="1" ht="12.95" customHeight="1" x14ac:dyDescent="0.2">
      <c r="A33" s="87">
        <v>45</v>
      </c>
      <c r="B33" s="101" t="s">
        <v>55</v>
      </c>
      <c r="C33" s="842">
        <v>210</v>
      </c>
      <c r="D33" s="756">
        <v>5</v>
      </c>
      <c r="E33" s="756">
        <v>0</v>
      </c>
      <c r="F33" s="756">
        <v>0</v>
      </c>
      <c r="G33" s="756">
        <v>5</v>
      </c>
      <c r="H33" s="756">
        <v>5</v>
      </c>
      <c r="I33" s="756">
        <v>20</v>
      </c>
      <c r="J33" s="756">
        <v>10</v>
      </c>
      <c r="K33" s="756">
        <v>45</v>
      </c>
      <c r="L33" s="756">
        <v>65</v>
      </c>
      <c r="M33" s="756">
        <v>30</v>
      </c>
      <c r="N33" s="756">
        <v>15</v>
      </c>
      <c r="O33" s="756">
        <v>5</v>
      </c>
      <c r="P33" s="756">
        <v>5</v>
      </c>
      <c r="Q33" s="918">
        <v>45</v>
      </c>
      <c r="R33" s="159"/>
      <c r="S33" s="801"/>
      <c r="T33" s="751"/>
      <c r="U33" s="751"/>
    </row>
    <row r="34" spans="1:21" s="29" customFormat="1" ht="12.95" customHeight="1" x14ac:dyDescent="0.2">
      <c r="A34" s="87">
        <v>46</v>
      </c>
      <c r="B34" s="101" t="s">
        <v>56</v>
      </c>
      <c r="C34" s="842">
        <v>1000</v>
      </c>
      <c r="D34" s="756">
        <v>25</v>
      </c>
      <c r="E34" s="756">
        <v>45</v>
      </c>
      <c r="F34" s="756">
        <v>50</v>
      </c>
      <c r="G34" s="756">
        <v>60</v>
      </c>
      <c r="H34" s="756">
        <v>20</v>
      </c>
      <c r="I34" s="756">
        <v>140</v>
      </c>
      <c r="J34" s="756">
        <v>95</v>
      </c>
      <c r="K34" s="756">
        <v>215</v>
      </c>
      <c r="L34" s="756">
        <v>205</v>
      </c>
      <c r="M34" s="756">
        <v>45</v>
      </c>
      <c r="N34" s="756">
        <v>50</v>
      </c>
      <c r="O34" s="756">
        <v>40</v>
      </c>
      <c r="P34" s="756">
        <v>10</v>
      </c>
      <c r="Q34" s="918">
        <v>46</v>
      </c>
      <c r="R34" s="159"/>
      <c r="S34" s="801"/>
      <c r="T34" s="751"/>
      <c r="U34" s="751"/>
    </row>
    <row r="35" spans="1:21" s="29" customFormat="1" ht="12.95" customHeight="1" x14ac:dyDescent="0.2">
      <c r="A35" s="87">
        <v>47</v>
      </c>
      <c r="B35" s="101" t="s">
        <v>57</v>
      </c>
      <c r="C35" s="842">
        <v>925</v>
      </c>
      <c r="D35" s="756">
        <v>40</v>
      </c>
      <c r="E35" s="756">
        <v>45</v>
      </c>
      <c r="F35" s="756">
        <v>50</v>
      </c>
      <c r="G35" s="756">
        <v>50</v>
      </c>
      <c r="H35" s="756">
        <v>30</v>
      </c>
      <c r="I35" s="756">
        <v>50</v>
      </c>
      <c r="J35" s="756">
        <v>40</v>
      </c>
      <c r="K35" s="756">
        <v>220</v>
      </c>
      <c r="L35" s="756">
        <v>205</v>
      </c>
      <c r="M35" s="756">
        <v>45</v>
      </c>
      <c r="N35" s="756">
        <v>85</v>
      </c>
      <c r="O35" s="756">
        <v>55</v>
      </c>
      <c r="P35" s="756">
        <v>20</v>
      </c>
      <c r="Q35" s="918">
        <v>47</v>
      </c>
      <c r="R35" s="159"/>
      <c r="S35" s="801"/>
      <c r="T35" s="751"/>
      <c r="U35" s="751"/>
    </row>
    <row r="36" spans="1:21" s="29" customFormat="1" ht="12.95" customHeight="1" x14ac:dyDescent="0.2">
      <c r="A36" s="87">
        <v>48</v>
      </c>
      <c r="B36" s="101" t="s">
        <v>58</v>
      </c>
      <c r="C36" s="842">
        <v>10</v>
      </c>
      <c r="D36" s="756">
        <v>0</v>
      </c>
      <c r="E36" s="756">
        <v>0</v>
      </c>
      <c r="F36" s="756">
        <v>0</v>
      </c>
      <c r="G36" s="756">
        <v>0</v>
      </c>
      <c r="H36" s="756">
        <v>0</v>
      </c>
      <c r="I36" s="756">
        <v>0</v>
      </c>
      <c r="J36" s="756">
        <v>0</v>
      </c>
      <c r="K36" s="756">
        <v>5</v>
      </c>
      <c r="L36" s="756">
        <v>0</v>
      </c>
      <c r="M36" s="756">
        <v>0</v>
      </c>
      <c r="N36" s="756">
        <v>0</v>
      </c>
      <c r="O36" s="756">
        <v>0</v>
      </c>
      <c r="P36" s="756">
        <v>0</v>
      </c>
      <c r="Q36" s="918">
        <v>48</v>
      </c>
      <c r="R36" s="159"/>
      <c r="S36" s="801"/>
      <c r="T36" s="751"/>
      <c r="U36" s="751"/>
    </row>
    <row r="37" spans="1:21" s="29" customFormat="1" ht="12" customHeight="1" x14ac:dyDescent="0.2">
      <c r="A37" s="87">
        <v>51</v>
      </c>
      <c r="B37" s="101" t="s">
        <v>59</v>
      </c>
      <c r="C37" s="842">
        <v>2255</v>
      </c>
      <c r="D37" s="756">
        <v>70</v>
      </c>
      <c r="E37" s="756">
        <v>70</v>
      </c>
      <c r="F37" s="756">
        <v>70</v>
      </c>
      <c r="G37" s="756">
        <v>125</v>
      </c>
      <c r="H37" s="756">
        <v>80</v>
      </c>
      <c r="I37" s="756">
        <v>145</v>
      </c>
      <c r="J37" s="756">
        <v>110</v>
      </c>
      <c r="K37" s="756">
        <v>435</v>
      </c>
      <c r="L37" s="756">
        <v>550</v>
      </c>
      <c r="M37" s="756">
        <v>145</v>
      </c>
      <c r="N37" s="756">
        <v>215</v>
      </c>
      <c r="O37" s="756">
        <v>160</v>
      </c>
      <c r="P37" s="756">
        <v>75</v>
      </c>
      <c r="Q37" s="918">
        <v>51</v>
      </c>
      <c r="R37" s="159"/>
      <c r="S37" s="801"/>
      <c r="T37" s="751"/>
      <c r="U37" s="751"/>
    </row>
    <row r="38" spans="1:21" s="29" customFormat="1" ht="12" customHeight="1" x14ac:dyDescent="0.2">
      <c r="A38" s="87">
        <v>52</v>
      </c>
      <c r="B38" s="101" t="s">
        <v>132</v>
      </c>
      <c r="C38" s="842">
        <v>3225</v>
      </c>
      <c r="D38" s="756">
        <v>95</v>
      </c>
      <c r="E38" s="756">
        <v>95</v>
      </c>
      <c r="F38" s="756">
        <v>105</v>
      </c>
      <c r="G38" s="756">
        <v>110</v>
      </c>
      <c r="H38" s="756">
        <v>70</v>
      </c>
      <c r="I38" s="756">
        <v>205</v>
      </c>
      <c r="J38" s="756">
        <v>175</v>
      </c>
      <c r="K38" s="756">
        <v>650</v>
      </c>
      <c r="L38" s="756">
        <v>655</v>
      </c>
      <c r="M38" s="756">
        <v>215</v>
      </c>
      <c r="N38" s="756">
        <v>330</v>
      </c>
      <c r="O38" s="756">
        <v>390</v>
      </c>
      <c r="P38" s="756">
        <v>125</v>
      </c>
      <c r="Q38" s="918">
        <v>52</v>
      </c>
      <c r="R38" s="159"/>
      <c r="S38" s="801"/>
      <c r="T38" s="751"/>
      <c r="U38" s="751"/>
    </row>
    <row r="39" spans="1:21" s="29" customFormat="1" ht="12" customHeight="1" x14ac:dyDescent="0.2">
      <c r="A39" s="87">
        <v>53</v>
      </c>
      <c r="B39" s="101" t="s">
        <v>60</v>
      </c>
      <c r="C39" s="842">
        <v>1905</v>
      </c>
      <c r="D39" s="756">
        <v>60</v>
      </c>
      <c r="E39" s="756">
        <v>75</v>
      </c>
      <c r="F39" s="756">
        <v>85</v>
      </c>
      <c r="G39" s="756">
        <v>110</v>
      </c>
      <c r="H39" s="756">
        <v>60</v>
      </c>
      <c r="I39" s="756">
        <v>150</v>
      </c>
      <c r="J39" s="756">
        <v>95</v>
      </c>
      <c r="K39" s="756">
        <v>355</v>
      </c>
      <c r="L39" s="756">
        <v>450</v>
      </c>
      <c r="M39" s="756">
        <v>155</v>
      </c>
      <c r="N39" s="756">
        <v>165</v>
      </c>
      <c r="O39" s="756">
        <v>125</v>
      </c>
      <c r="P39" s="756">
        <v>25</v>
      </c>
      <c r="Q39" s="918">
        <v>53</v>
      </c>
      <c r="R39" s="159"/>
      <c r="S39" s="801"/>
      <c r="T39" s="751"/>
      <c r="U39" s="751"/>
    </row>
    <row r="40" spans="1:21" s="29" customFormat="1" ht="12.95" customHeight="1" x14ac:dyDescent="0.2">
      <c r="A40" s="87">
        <v>54</v>
      </c>
      <c r="B40" s="101" t="s">
        <v>135</v>
      </c>
      <c r="C40" s="842">
        <v>620</v>
      </c>
      <c r="D40" s="756">
        <v>25</v>
      </c>
      <c r="E40" s="756">
        <v>20</v>
      </c>
      <c r="F40" s="756">
        <v>20</v>
      </c>
      <c r="G40" s="756">
        <v>30</v>
      </c>
      <c r="H40" s="756">
        <v>20</v>
      </c>
      <c r="I40" s="756">
        <v>60</v>
      </c>
      <c r="J40" s="756">
        <v>30</v>
      </c>
      <c r="K40" s="756">
        <v>95</v>
      </c>
      <c r="L40" s="756">
        <v>150</v>
      </c>
      <c r="M40" s="756">
        <v>60</v>
      </c>
      <c r="N40" s="756">
        <v>65</v>
      </c>
      <c r="O40" s="756">
        <v>40</v>
      </c>
      <c r="P40" s="756">
        <v>10</v>
      </c>
      <c r="Q40" s="918">
        <v>54</v>
      </c>
      <c r="R40" s="159"/>
      <c r="S40" s="801"/>
      <c r="T40" s="751"/>
      <c r="U40" s="751"/>
    </row>
    <row r="41" spans="1:21" s="29" customFormat="1" ht="12.95" customHeight="1" x14ac:dyDescent="0.2">
      <c r="A41" s="87">
        <v>55</v>
      </c>
      <c r="B41" s="101" t="s">
        <v>166</v>
      </c>
      <c r="C41" s="842">
        <v>2830</v>
      </c>
      <c r="D41" s="756">
        <v>90</v>
      </c>
      <c r="E41" s="756">
        <v>80</v>
      </c>
      <c r="F41" s="756">
        <v>120</v>
      </c>
      <c r="G41" s="756">
        <v>130</v>
      </c>
      <c r="H41" s="756">
        <v>65</v>
      </c>
      <c r="I41" s="756">
        <v>190</v>
      </c>
      <c r="J41" s="756">
        <v>190</v>
      </c>
      <c r="K41" s="756">
        <v>625</v>
      </c>
      <c r="L41" s="756">
        <v>625</v>
      </c>
      <c r="M41" s="756">
        <v>180</v>
      </c>
      <c r="N41" s="756">
        <v>235</v>
      </c>
      <c r="O41" s="756">
        <v>210</v>
      </c>
      <c r="P41" s="756">
        <v>85</v>
      </c>
      <c r="Q41" s="918">
        <v>55</v>
      </c>
      <c r="R41" s="159"/>
      <c r="S41" s="801"/>
      <c r="T41" s="751"/>
      <c r="U41" s="751"/>
    </row>
    <row r="42" spans="1:21" s="29" customFormat="1" ht="12.95" customHeight="1" x14ac:dyDescent="0.2">
      <c r="A42" s="87">
        <v>61</v>
      </c>
      <c r="B42" s="101" t="s">
        <v>64</v>
      </c>
      <c r="C42" s="842">
        <v>2330</v>
      </c>
      <c r="D42" s="756">
        <v>55</v>
      </c>
      <c r="E42" s="756">
        <v>75</v>
      </c>
      <c r="F42" s="756">
        <v>80</v>
      </c>
      <c r="G42" s="756">
        <v>110</v>
      </c>
      <c r="H42" s="756">
        <v>75</v>
      </c>
      <c r="I42" s="756">
        <v>185</v>
      </c>
      <c r="J42" s="756">
        <v>110</v>
      </c>
      <c r="K42" s="756">
        <v>415</v>
      </c>
      <c r="L42" s="756">
        <v>555</v>
      </c>
      <c r="M42" s="756">
        <v>170</v>
      </c>
      <c r="N42" s="756">
        <v>215</v>
      </c>
      <c r="O42" s="756">
        <v>190</v>
      </c>
      <c r="P42" s="756">
        <v>90</v>
      </c>
      <c r="Q42" s="918">
        <v>61</v>
      </c>
      <c r="R42" s="159"/>
      <c r="S42" s="801"/>
      <c r="T42" s="751"/>
      <c r="U42" s="751"/>
    </row>
    <row r="43" spans="1:21" s="29" customFormat="1" ht="12.95" customHeight="1" x14ac:dyDescent="0.2">
      <c r="A43" s="87">
        <v>62</v>
      </c>
      <c r="B43" s="101" t="s">
        <v>65</v>
      </c>
      <c r="C43" s="842">
        <v>965</v>
      </c>
      <c r="D43" s="756">
        <v>40</v>
      </c>
      <c r="E43" s="756">
        <v>40</v>
      </c>
      <c r="F43" s="756">
        <v>50</v>
      </c>
      <c r="G43" s="756">
        <v>45</v>
      </c>
      <c r="H43" s="756">
        <v>25</v>
      </c>
      <c r="I43" s="756">
        <v>95</v>
      </c>
      <c r="J43" s="756">
        <v>35</v>
      </c>
      <c r="K43" s="756">
        <v>215</v>
      </c>
      <c r="L43" s="756">
        <v>190</v>
      </c>
      <c r="M43" s="756">
        <v>55</v>
      </c>
      <c r="N43" s="756">
        <v>80</v>
      </c>
      <c r="O43" s="756">
        <v>70</v>
      </c>
      <c r="P43" s="756">
        <v>20</v>
      </c>
      <c r="Q43" s="918">
        <v>62</v>
      </c>
      <c r="R43" s="159"/>
      <c r="S43" s="801"/>
      <c r="T43" s="751"/>
      <c r="U43" s="751"/>
    </row>
    <row r="44" spans="1:21" s="29" customFormat="1" ht="11.45" customHeight="1" x14ac:dyDescent="0.2">
      <c r="A44" s="87">
        <v>63</v>
      </c>
      <c r="B44" s="101" t="s">
        <v>66</v>
      </c>
      <c r="C44" s="842">
        <v>580</v>
      </c>
      <c r="D44" s="756">
        <v>30</v>
      </c>
      <c r="E44" s="756">
        <v>30</v>
      </c>
      <c r="F44" s="756">
        <v>30</v>
      </c>
      <c r="G44" s="756">
        <v>30</v>
      </c>
      <c r="H44" s="756">
        <v>15</v>
      </c>
      <c r="I44" s="756">
        <v>35</v>
      </c>
      <c r="J44" s="756">
        <v>20</v>
      </c>
      <c r="K44" s="756">
        <v>140</v>
      </c>
      <c r="L44" s="756">
        <v>125</v>
      </c>
      <c r="M44" s="756">
        <v>40</v>
      </c>
      <c r="N44" s="756">
        <v>45</v>
      </c>
      <c r="O44" s="756">
        <v>35</v>
      </c>
      <c r="P44" s="756">
        <v>10</v>
      </c>
      <c r="Q44" s="918">
        <v>63</v>
      </c>
      <c r="R44" s="159"/>
      <c r="S44" s="801"/>
      <c r="T44" s="751"/>
      <c r="U44" s="751"/>
    </row>
    <row r="45" spans="1:21" s="29" customFormat="1" ht="11.45" customHeight="1" x14ac:dyDescent="0.2">
      <c r="A45" s="87">
        <v>64</v>
      </c>
      <c r="B45" s="101" t="s">
        <v>67</v>
      </c>
      <c r="C45" s="842">
        <v>340</v>
      </c>
      <c r="D45" s="756">
        <v>15</v>
      </c>
      <c r="E45" s="756">
        <v>10</v>
      </c>
      <c r="F45" s="756">
        <v>20</v>
      </c>
      <c r="G45" s="756">
        <v>30</v>
      </c>
      <c r="H45" s="756">
        <v>15</v>
      </c>
      <c r="I45" s="756">
        <v>25</v>
      </c>
      <c r="J45" s="756">
        <v>15</v>
      </c>
      <c r="K45" s="756">
        <v>65</v>
      </c>
      <c r="L45" s="756">
        <v>85</v>
      </c>
      <c r="M45" s="756">
        <v>25</v>
      </c>
      <c r="N45" s="756">
        <v>20</v>
      </c>
      <c r="O45" s="756">
        <v>20</v>
      </c>
      <c r="P45" s="756">
        <v>0</v>
      </c>
      <c r="Q45" s="918">
        <v>64</v>
      </c>
      <c r="R45" s="159"/>
      <c r="S45" s="801"/>
      <c r="T45" s="751"/>
      <c r="U45" s="751"/>
    </row>
    <row r="46" spans="1:21" s="29" customFormat="1" ht="11.45" customHeight="1" x14ac:dyDescent="0.2">
      <c r="A46" s="87">
        <v>65</v>
      </c>
      <c r="B46" s="101" t="s">
        <v>68</v>
      </c>
      <c r="C46" s="842">
        <v>590</v>
      </c>
      <c r="D46" s="756">
        <v>15</v>
      </c>
      <c r="E46" s="756">
        <v>15</v>
      </c>
      <c r="F46" s="756">
        <v>35</v>
      </c>
      <c r="G46" s="756">
        <v>35</v>
      </c>
      <c r="H46" s="756">
        <v>20</v>
      </c>
      <c r="I46" s="756">
        <v>50</v>
      </c>
      <c r="J46" s="756">
        <v>20</v>
      </c>
      <c r="K46" s="756">
        <v>120</v>
      </c>
      <c r="L46" s="756">
        <v>170</v>
      </c>
      <c r="M46" s="756">
        <v>35</v>
      </c>
      <c r="N46" s="756">
        <v>40</v>
      </c>
      <c r="O46" s="756">
        <v>20</v>
      </c>
      <c r="P46" s="756">
        <v>10</v>
      </c>
      <c r="Q46" s="918">
        <v>65</v>
      </c>
      <c r="R46" s="159"/>
      <c r="S46" s="801"/>
      <c r="T46" s="751"/>
      <c r="U46" s="751"/>
    </row>
    <row r="47" spans="1:21" s="29" customFormat="1" ht="12.95" customHeight="1" x14ac:dyDescent="0.2">
      <c r="A47" s="87">
        <v>66</v>
      </c>
      <c r="B47" s="101" t="s">
        <v>69</v>
      </c>
      <c r="C47" s="842">
        <v>2390</v>
      </c>
      <c r="D47" s="756">
        <v>70</v>
      </c>
      <c r="E47" s="756">
        <v>90</v>
      </c>
      <c r="F47" s="756">
        <v>120</v>
      </c>
      <c r="G47" s="756">
        <v>140</v>
      </c>
      <c r="H47" s="756">
        <v>90</v>
      </c>
      <c r="I47" s="756">
        <v>175</v>
      </c>
      <c r="J47" s="756">
        <v>130</v>
      </c>
      <c r="K47" s="756">
        <v>495</v>
      </c>
      <c r="L47" s="756">
        <v>550</v>
      </c>
      <c r="M47" s="756">
        <v>150</v>
      </c>
      <c r="N47" s="756">
        <v>205</v>
      </c>
      <c r="O47" s="756">
        <v>145</v>
      </c>
      <c r="P47" s="756">
        <v>35</v>
      </c>
      <c r="Q47" s="918">
        <v>66</v>
      </c>
      <c r="R47" s="159"/>
      <c r="S47" s="801"/>
      <c r="T47" s="751"/>
      <c r="U47" s="751"/>
    </row>
    <row r="48" spans="1:21" s="29" customFormat="1" ht="13.15" customHeight="1" x14ac:dyDescent="0.2">
      <c r="A48" s="87">
        <v>71</v>
      </c>
      <c r="B48" s="101" t="s">
        <v>70</v>
      </c>
      <c r="C48" s="842">
        <v>1710</v>
      </c>
      <c r="D48" s="756">
        <v>60</v>
      </c>
      <c r="E48" s="756">
        <v>50</v>
      </c>
      <c r="F48" s="756">
        <v>80</v>
      </c>
      <c r="G48" s="756">
        <v>75</v>
      </c>
      <c r="H48" s="756">
        <v>55</v>
      </c>
      <c r="I48" s="756">
        <v>140</v>
      </c>
      <c r="J48" s="756">
        <v>95</v>
      </c>
      <c r="K48" s="756">
        <v>350</v>
      </c>
      <c r="L48" s="756">
        <v>375</v>
      </c>
      <c r="M48" s="756">
        <v>120</v>
      </c>
      <c r="N48" s="756">
        <v>145</v>
      </c>
      <c r="O48" s="756">
        <v>130</v>
      </c>
      <c r="P48" s="756">
        <v>30</v>
      </c>
      <c r="Q48" s="918">
        <v>71</v>
      </c>
      <c r="R48" s="159"/>
      <c r="S48" s="801"/>
      <c r="T48" s="751"/>
      <c r="U48" s="751"/>
    </row>
    <row r="49" spans="1:21" s="29" customFormat="1" ht="12.95" customHeight="1" x14ac:dyDescent="0.2">
      <c r="A49" s="87">
        <v>72</v>
      </c>
      <c r="B49" s="101" t="s">
        <v>71</v>
      </c>
      <c r="C49" s="842">
        <v>2965</v>
      </c>
      <c r="D49" s="756">
        <v>100</v>
      </c>
      <c r="E49" s="756">
        <v>105</v>
      </c>
      <c r="F49" s="756">
        <v>145</v>
      </c>
      <c r="G49" s="756">
        <v>200</v>
      </c>
      <c r="H49" s="756">
        <v>115</v>
      </c>
      <c r="I49" s="756">
        <v>200</v>
      </c>
      <c r="J49" s="756">
        <v>135</v>
      </c>
      <c r="K49" s="756">
        <v>680</v>
      </c>
      <c r="L49" s="756">
        <v>635</v>
      </c>
      <c r="M49" s="756">
        <v>185</v>
      </c>
      <c r="N49" s="756">
        <v>250</v>
      </c>
      <c r="O49" s="756">
        <v>160</v>
      </c>
      <c r="P49" s="756">
        <v>55</v>
      </c>
      <c r="Q49" s="918">
        <v>72</v>
      </c>
      <c r="R49" s="159"/>
      <c r="S49" s="801"/>
      <c r="T49" s="751"/>
      <c r="U49" s="751"/>
    </row>
    <row r="50" spans="1:21" s="29" customFormat="1" ht="12.95" customHeight="1" x14ac:dyDescent="0.2">
      <c r="A50" s="87">
        <v>81</v>
      </c>
      <c r="B50" s="101" t="s">
        <v>5</v>
      </c>
      <c r="C50" s="842">
        <v>1485</v>
      </c>
      <c r="D50" s="756">
        <v>50</v>
      </c>
      <c r="E50" s="756">
        <v>55</v>
      </c>
      <c r="F50" s="756">
        <v>65</v>
      </c>
      <c r="G50" s="756">
        <v>65</v>
      </c>
      <c r="H50" s="756">
        <v>45</v>
      </c>
      <c r="I50" s="756">
        <v>120</v>
      </c>
      <c r="J50" s="756">
        <v>100</v>
      </c>
      <c r="K50" s="756">
        <v>340</v>
      </c>
      <c r="L50" s="756">
        <v>320</v>
      </c>
      <c r="M50" s="756">
        <v>85</v>
      </c>
      <c r="N50" s="756">
        <v>125</v>
      </c>
      <c r="O50" s="756">
        <v>85</v>
      </c>
      <c r="P50" s="756">
        <v>30</v>
      </c>
      <c r="Q50" s="918">
        <v>81</v>
      </c>
      <c r="R50" s="159"/>
      <c r="S50" s="801"/>
      <c r="T50" s="751"/>
      <c r="U50" s="751"/>
    </row>
    <row r="51" spans="1:21" s="29" customFormat="1" ht="12.95" customHeight="1" x14ac:dyDescent="0.2">
      <c r="A51" s="87">
        <v>82</v>
      </c>
      <c r="B51" s="101" t="s">
        <v>72</v>
      </c>
      <c r="C51" s="842">
        <v>2455</v>
      </c>
      <c r="D51" s="756">
        <v>90</v>
      </c>
      <c r="E51" s="756">
        <v>90</v>
      </c>
      <c r="F51" s="756">
        <v>80</v>
      </c>
      <c r="G51" s="756">
        <v>115</v>
      </c>
      <c r="H51" s="756">
        <v>75</v>
      </c>
      <c r="I51" s="756">
        <v>200</v>
      </c>
      <c r="J51" s="756">
        <v>170</v>
      </c>
      <c r="K51" s="756">
        <v>570</v>
      </c>
      <c r="L51" s="756">
        <v>505</v>
      </c>
      <c r="M51" s="756">
        <v>150</v>
      </c>
      <c r="N51" s="756">
        <v>220</v>
      </c>
      <c r="O51" s="756">
        <v>135</v>
      </c>
      <c r="P51" s="756">
        <v>55</v>
      </c>
      <c r="Q51" s="918">
        <v>82</v>
      </c>
      <c r="R51" s="159"/>
      <c r="S51" s="801"/>
      <c r="T51" s="751"/>
      <c r="U51" s="751"/>
    </row>
    <row r="52" spans="1:21" s="29" customFormat="1" ht="12.95" customHeight="1" x14ac:dyDescent="0.2">
      <c r="A52" s="87">
        <v>83</v>
      </c>
      <c r="B52" s="101" t="s">
        <v>73</v>
      </c>
      <c r="C52" s="842">
        <v>1570</v>
      </c>
      <c r="D52" s="756">
        <v>40</v>
      </c>
      <c r="E52" s="756">
        <v>45</v>
      </c>
      <c r="F52" s="756">
        <v>75</v>
      </c>
      <c r="G52" s="756">
        <v>60</v>
      </c>
      <c r="H52" s="756">
        <v>40</v>
      </c>
      <c r="I52" s="756">
        <v>115</v>
      </c>
      <c r="J52" s="756">
        <v>85</v>
      </c>
      <c r="K52" s="756">
        <v>285</v>
      </c>
      <c r="L52" s="756">
        <v>350</v>
      </c>
      <c r="M52" s="756">
        <v>100</v>
      </c>
      <c r="N52" s="756">
        <v>145</v>
      </c>
      <c r="O52" s="756">
        <v>145</v>
      </c>
      <c r="P52" s="756">
        <v>85</v>
      </c>
      <c r="Q52" s="918">
        <v>83</v>
      </c>
      <c r="R52" s="159"/>
      <c r="S52" s="801"/>
      <c r="T52" s="751"/>
      <c r="U52" s="751"/>
    </row>
    <row r="53" spans="1:21" s="29" customFormat="1" ht="12.95" customHeight="1" x14ac:dyDescent="0.2">
      <c r="A53" s="87">
        <v>91</v>
      </c>
      <c r="B53" s="101" t="s">
        <v>74</v>
      </c>
      <c r="C53" s="842">
        <v>1455</v>
      </c>
      <c r="D53" s="756">
        <v>50</v>
      </c>
      <c r="E53" s="756">
        <v>45</v>
      </c>
      <c r="F53" s="756">
        <v>50</v>
      </c>
      <c r="G53" s="756">
        <v>65</v>
      </c>
      <c r="H53" s="756">
        <v>50</v>
      </c>
      <c r="I53" s="756">
        <v>130</v>
      </c>
      <c r="J53" s="756">
        <v>120</v>
      </c>
      <c r="K53" s="756">
        <v>325</v>
      </c>
      <c r="L53" s="756">
        <v>280</v>
      </c>
      <c r="M53" s="756">
        <v>70</v>
      </c>
      <c r="N53" s="756">
        <v>140</v>
      </c>
      <c r="O53" s="756">
        <v>95</v>
      </c>
      <c r="P53" s="756">
        <v>40</v>
      </c>
      <c r="Q53" s="918">
        <v>91</v>
      </c>
      <c r="R53" s="159"/>
      <c r="S53" s="801"/>
      <c r="T53" s="751"/>
      <c r="U53" s="751"/>
    </row>
    <row r="54" spans="1:21" s="29" customFormat="1" ht="12.95" customHeight="1" x14ac:dyDescent="0.2">
      <c r="A54" s="87">
        <v>92</v>
      </c>
      <c r="B54" s="101" t="s">
        <v>75</v>
      </c>
      <c r="C54" s="842">
        <v>175</v>
      </c>
      <c r="D54" s="756">
        <v>20</v>
      </c>
      <c r="E54" s="756">
        <v>25</v>
      </c>
      <c r="F54" s="756">
        <v>5</v>
      </c>
      <c r="G54" s="756">
        <v>0</v>
      </c>
      <c r="H54" s="756">
        <v>5</v>
      </c>
      <c r="I54" s="756">
        <v>20</v>
      </c>
      <c r="J54" s="756">
        <v>30</v>
      </c>
      <c r="K54" s="756">
        <v>55</v>
      </c>
      <c r="L54" s="756">
        <v>10</v>
      </c>
      <c r="M54" s="756">
        <v>5</v>
      </c>
      <c r="N54" s="756">
        <v>5</v>
      </c>
      <c r="O54" s="756">
        <v>0</v>
      </c>
      <c r="P54" s="756">
        <v>0</v>
      </c>
      <c r="Q54" s="918">
        <v>92</v>
      </c>
      <c r="R54" s="159"/>
      <c r="S54" s="801"/>
      <c r="T54" s="751"/>
      <c r="U54" s="751"/>
    </row>
    <row r="55" spans="1:21" s="29" customFormat="1" ht="12.95" customHeight="1" x14ac:dyDescent="0.2">
      <c r="A55" s="87">
        <v>93</v>
      </c>
      <c r="B55" s="101" t="s">
        <v>76</v>
      </c>
      <c r="C55" s="842">
        <v>1585</v>
      </c>
      <c r="D55" s="756">
        <v>40</v>
      </c>
      <c r="E55" s="756">
        <v>60</v>
      </c>
      <c r="F55" s="756">
        <v>60</v>
      </c>
      <c r="G55" s="756">
        <v>85</v>
      </c>
      <c r="H55" s="756">
        <v>40</v>
      </c>
      <c r="I55" s="756">
        <v>135</v>
      </c>
      <c r="J55" s="756">
        <v>90</v>
      </c>
      <c r="K55" s="756">
        <v>325</v>
      </c>
      <c r="L55" s="756">
        <v>335</v>
      </c>
      <c r="M55" s="756">
        <v>105</v>
      </c>
      <c r="N55" s="756">
        <v>165</v>
      </c>
      <c r="O55" s="756">
        <v>105</v>
      </c>
      <c r="P55" s="756">
        <v>40</v>
      </c>
      <c r="Q55" s="918">
        <v>93</v>
      </c>
      <c r="R55" s="159"/>
      <c r="S55" s="801"/>
      <c r="T55" s="751"/>
      <c r="U55" s="751"/>
    </row>
    <row r="56" spans="1:21" s="29" customFormat="1" ht="12.95" customHeight="1" x14ac:dyDescent="0.2">
      <c r="A56" s="87">
        <v>94</v>
      </c>
      <c r="B56" s="101" t="s">
        <v>77</v>
      </c>
      <c r="C56" s="842">
        <v>2165</v>
      </c>
      <c r="D56" s="756">
        <v>70</v>
      </c>
      <c r="E56" s="756">
        <v>50</v>
      </c>
      <c r="F56" s="756">
        <v>85</v>
      </c>
      <c r="G56" s="756">
        <v>90</v>
      </c>
      <c r="H56" s="756">
        <v>55</v>
      </c>
      <c r="I56" s="756">
        <v>160</v>
      </c>
      <c r="J56" s="756">
        <v>145</v>
      </c>
      <c r="K56" s="756">
        <v>430</v>
      </c>
      <c r="L56" s="756">
        <v>495</v>
      </c>
      <c r="M56" s="756">
        <v>165</v>
      </c>
      <c r="N56" s="756">
        <v>205</v>
      </c>
      <c r="O56" s="756">
        <v>150</v>
      </c>
      <c r="P56" s="756">
        <v>65</v>
      </c>
      <c r="Q56" s="918">
        <v>94</v>
      </c>
      <c r="R56" s="159"/>
      <c r="S56" s="801"/>
      <c r="T56" s="751"/>
      <c r="U56" s="751"/>
    </row>
    <row r="57" spans="1:21" s="29" customFormat="1" ht="12.95" customHeight="1" x14ac:dyDescent="0.2">
      <c r="A57" s="87">
        <v>101</v>
      </c>
      <c r="B57" s="101" t="s">
        <v>78</v>
      </c>
      <c r="C57" s="842">
        <v>3135</v>
      </c>
      <c r="D57" s="756">
        <v>100</v>
      </c>
      <c r="E57" s="756">
        <v>120</v>
      </c>
      <c r="F57" s="756">
        <v>145</v>
      </c>
      <c r="G57" s="756">
        <v>150</v>
      </c>
      <c r="H57" s="756">
        <v>90</v>
      </c>
      <c r="I57" s="756">
        <v>220</v>
      </c>
      <c r="J57" s="756">
        <v>180</v>
      </c>
      <c r="K57" s="756">
        <v>660</v>
      </c>
      <c r="L57" s="756">
        <v>745</v>
      </c>
      <c r="M57" s="756">
        <v>245</v>
      </c>
      <c r="N57" s="756">
        <v>250</v>
      </c>
      <c r="O57" s="756">
        <v>170</v>
      </c>
      <c r="P57" s="756">
        <v>55</v>
      </c>
      <c r="Q57" s="918">
        <v>101</v>
      </c>
      <c r="R57" s="159"/>
      <c r="S57" s="801"/>
      <c r="T57" s="751"/>
      <c r="U57" s="751"/>
    </row>
    <row r="58" spans="1:21" s="29" customFormat="1" ht="12.95" customHeight="1" x14ac:dyDescent="0.2">
      <c r="A58" s="87">
        <v>102</v>
      </c>
      <c r="B58" s="101" t="s">
        <v>79</v>
      </c>
      <c r="C58" s="842">
        <v>105</v>
      </c>
      <c r="D58" s="756">
        <v>5</v>
      </c>
      <c r="E58" s="756">
        <v>5</v>
      </c>
      <c r="F58" s="756">
        <v>0</v>
      </c>
      <c r="G58" s="756">
        <v>0</v>
      </c>
      <c r="H58" s="756">
        <v>5</v>
      </c>
      <c r="I58" s="756">
        <v>15</v>
      </c>
      <c r="J58" s="756">
        <v>5</v>
      </c>
      <c r="K58" s="756">
        <v>25</v>
      </c>
      <c r="L58" s="756">
        <v>25</v>
      </c>
      <c r="M58" s="756">
        <v>10</v>
      </c>
      <c r="N58" s="756">
        <v>10</v>
      </c>
      <c r="O58" s="756">
        <v>5</v>
      </c>
      <c r="P58" s="756">
        <v>0</v>
      </c>
      <c r="Q58" s="918">
        <v>102</v>
      </c>
      <c r="R58" s="159"/>
      <c r="S58" s="801"/>
      <c r="T58" s="751"/>
      <c r="U58" s="751"/>
    </row>
    <row r="59" spans="1:21" s="29" customFormat="1" ht="12.95" customHeight="1" x14ac:dyDescent="0.2">
      <c r="A59" s="87">
        <v>103</v>
      </c>
      <c r="B59" s="101" t="s">
        <v>80</v>
      </c>
      <c r="C59" s="842">
        <v>880</v>
      </c>
      <c r="D59" s="756">
        <v>40</v>
      </c>
      <c r="E59" s="756">
        <v>55</v>
      </c>
      <c r="F59" s="756">
        <v>70</v>
      </c>
      <c r="G59" s="756">
        <v>65</v>
      </c>
      <c r="H59" s="756">
        <v>30</v>
      </c>
      <c r="I59" s="756">
        <v>55</v>
      </c>
      <c r="J59" s="756">
        <v>40</v>
      </c>
      <c r="K59" s="756">
        <v>240</v>
      </c>
      <c r="L59" s="756">
        <v>165</v>
      </c>
      <c r="M59" s="756">
        <v>30</v>
      </c>
      <c r="N59" s="756">
        <v>55</v>
      </c>
      <c r="O59" s="756">
        <v>30</v>
      </c>
      <c r="P59" s="756">
        <v>5</v>
      </c>
      <c r="Q59" s="918">
        <v>103</v>
      </c>
      <c r="R59" s="159"/>
      <c r="S59" s="801"/>
      <c r="T59" s="751"/>
      <c r="U59" s="751"/>
    </row>
    <row r="60" spans="1:21" s="29" customFormat="1" ht="12" customHeight="1" x14ac:dyDescent="0.2">
      <c r="A60" s="87">
        <v>105</v>
      </c>
      <c r="B60" s="101" t="s">
        <v>81</v>
      </c>
      <c r="C60" s="842">
        <v>550</v>
      </c>
      <c r="D60" s="756">
        <v>20</v>
      </c>
      <c r="E60" s="756">
        <v>25</v>
      </c>
      <c r="F60" s="756">
        <v>35</v>
      </c>
      <c r="G60" s="756">
        <v>35</v>
      </c>
      <c r="H60" s="756">
        <v>15</v>
      </c>
      <c r="I60" s="756">
        <v>20</v>
      </c>
      <c r="J60" s="756">
        <v>20</v>
      </c>
      <c r="K60" s="756">
        <v>115</v>
      </c>
      <c r="L60" s="756">
        <v>120</v>
      </c>
      <c r="M60" s="756">
        <v>35</v>
      </c>
      <c r="N60" s="756">
        <v>60</v>
      </c>
      <c r="O60" s="756">
        <v>40</v>
      </c>
      <c r="P60" s="756">
        <v>5</v>
      </c>
      <c r="Q60" s="918">
        <v>105</v>
      </c>
      <c r="R60" s="159"/>
      <c r="S60" s="801"/>
      <c r="T60" s="751"/>
      <c r="U60" s="751"/>
    </row>
    <row r="61" spans="1:21" s="29" customFormat="1" ht="12.95" customHeight="1" x14ac:dyDescent="0.2">
      <c r="A61" s="87">
        <v>106</v>
      </c>
      <c r="B61" s="101" t="s">
        <v>82</v>
      </c>
      <c r="C61" s="842">
        <v>955</v>
      </c>
      <c r="D61" s="756">
        <v>30</v>
      </c>
      <c r="E61" s="756">
        <v>40</v>
      </c>
      <c r="F61" s="756">
        <v>45</v>
      </c>
      <c r="G61" s="756">
        <v>40</v>
      </c>
      <c r="H61" s="756">
        <v>25</v>
      </c>
      <c r="I61" s="756">
        <v>40</v>
      </c>
      <c r="J61" s="756">
        <v>45</v>
      </c>
      <c r="K61" s="756">
        <v>220</v>
      </c>
      <c r="L61" s="756">
        <v>185</v>
      </c>
      <c r="M61" s="756">
        <v>80</v>
      </c>
      <c r="N61" s="756">
        <v>115</v>
      </c>
      <c r="O61" s="756">
        <v>65</v>
      </c>
      <c r="P61" s="756">
        <v>30</v>
      </c>
      <c r="Q61" s="918">
        <v>106</v>
      </c>
      <c r="R61" s="159"/>
      <c r="S61" s="801"/>
      <c r="T61" s="751"/>
      <c r="U61" s="751"/>
    </row>
    <row r="62" spans="1:21" s="29" customFormat="1" ht="12" customHeight="1" x14ac:dyDescent="0.2">
      <c r="A62" s="87">
        <v>107</v>
      </c>
      <c r="B62" s="101" t="s">
        <v>83</v>
      </c>
      <c r="C62" s="842">
        <v>2125</v>
      </c>
      <c r="D62" s="756">
        <v>45</v>
      </c>
      <c r="E62" s="756">
        <v>55</v>
      </c>
      <c r="F62" s="756">
        <v>105</v>
      </c>
      <c r="G62" s="756">
        <v>115</v>
      </c>
      <c r="H62" s="756">
        <v>75</v>
      </c>
      <c r="I62" s="756">
        <v>140</v>
      </c>
      <c r="J62" s="756">
        <v>90</v>
      </c>
      <c r="K62" s="756">
        <v>415</v>
      </c>
      <c r="L62" s="756">
        <v>555</v>
      </c>
      <c r="M62" s="756">
        <v>145</v>
      </c>
      <c r="N62" s="756">
        <v>195</v>
      </c>
      <c r="O62" s="756">
        <v>145</v>
      </c>
      <c r="P62" s="756">
        <v>45</v>
      </c>
      <c r="Q62" s="918">
        <v>107</v>
      </c>
      <c r="R62" s="159"/>
      <c r="S62" s="801"/>
      <c r="T62" s="751"/>
      <c r="U62" s="751"/>
    </row>
    <row r="63" spans="1:21" s="29" customFormat="1" ht="12.95" customHeight="1" x14ac:dyDescent="0.2">
      <c r="A63" s="87">
        <v>108</v>
      </c>
      <c r="B63" s="101" t="s">
        <v>84</v>
      </c>
      <c r="C63" s="842">
        <v>1075</v>
      </c>
      <c r="D63" s="756">
        <v>25</v>
      </c>
      <c r="E63" s="756">
        <v>30</v>
      </c>
      <c r="F63" s="756">
        <v>45</v>
      </c>
      <c r="G63" s="756">
        <v>50</v>
      </c>
      <c r="H63" s="756">
        <v>20</v>
      </c>
      <c r="I63" s="756">
        <v>85</v>
      </c>
      <c r="J63" s="756">
        <v>50</v>
      </c>
      <c r="K63" s="756">
        <v>210</v>
      </c>
      <c r="L63" s="756">
        <v>235</v>
      </c>
      <c r="M63" s="756">
        <v>80</v>
      </c>
      <c r="N63" s="756">
        <v>125</v>
      </c>
      <c r="O63" s="756">
        <v>95</v>
      </c>
      <c r="P63" s="756">
        <v>20</v>
      </c>
      <c r="Q63" s="918">
        <v>108</v>
      </c>
      <c r="R63" s="159"/>
      <c r="S63" s="801"/>
      <c r="T63" s="751"/>
      <c r="U63" s="751"/>
    </row>
    <row r="64" spans="1:21" s="29" customFormat="1" ht="10.9" customHeight="1" x14ac:dyDescent="0.2">
      <c r="A64" s="87">
        <v>109</v>
      </c>
      <c r="B64" s="101" t="s">
        <v>145</v>
      </c>
      <c r="C64" s="842">
        <v>525</v>
      </c>
      <c r="D64" s="756">
        <v>10</v>
      </c>
      <c r="E64" s="756">
        <v>20</v>
      </c>
      <c r="F64" s="756">
        <v>15</v>
      </c>
      <c r="G64" s="756">
        <v>35</v>
      </c>
      <c r="H64" s="756">
        <v>25</v>
      </c>
      <c r="I64" s="756">
        <v>50</v>
      </c>
      <c r="J64" s="756">
        <v>10</v>
      </c>
      <c r="K64" s="756">
        <v>95</v>
      </c>
      <c r="L64" s="756">
        <v>160</v>
      </c>
      <c r="M64" s="756">
        <v>30</v>
      </c>
      <c r="N64" s="756">
        <v>35</v>
      </c>
      <c r="O64" s="756">
        <v>20</v>
      </c>
      <c r="P64" s="756">
        <v>5</v>
      </c>
      <c r="Q64" s="918">
        <v>109</v>
      </c>
      <c r="R64" s="159"/>
      <c r="S64" s="801"/>
      <c r="T64" s="751"/>
      <c r="U64" s="751"/>
    </row>
    <row r="65" spans="1:21" s="29" customFormat="1" ht="12" customHeight="1" x14ac:dyDescent="0.2">
      <c r="A65" s="87">
        <v>111</v>
      </c>
      <c r="B65" s="101" t="s">
        <v>85</v>
      </c>
      <c r="C65" s="842">
        <v>4575</v>
      </c>
      <c r="D65" s="756">
        <v>180</v>
      </c>
      <c r="E65" s="756">
        <v>110</v>
      </c>
      <c r="F65" s="756">
        <v>125</v>
      </c>
      <c r="G65" s="756">
        <v>130</v>
      </c>
      <c r="H65" s="756">
        <v>90</v>
      </c>
      <c r="I65" s="756">
        <v>320</v>
      </c>
      <c r="J65" s="756">
        <v>370</v>
      </c>
      <c r="K65" s="756">
        <v>1180</v>
      </c>
      <c r="L65" s="756">
        <v>845</v>
      </c>
      <c r="M65" s="756">
        <v>280</v>
      </c>
      <c r="N65" s="756">
        <v>485</v>
      </c>
      <c r="O65" s="756">
        <v>340</v>
      </c>
      <c r="P65" s="756">
        <v>120</v>
      </c>
      <c r="Q65" s="918">
        <v>111</v>
      </c>
      <c r="R65" s="159"/>
      <c r="S65" s="801"/>
      <c r="T65" s="751"/>
      <c r="U65" s="751"/>
    </row>
    <row r="66" spans="1:21" s="29" customFormat="1" ht="11.45" customHeight="1" x14ac:dyDescent="0.2">
      <c r="A66" s="87">
        <v>112</v>
      </c>
      <c r="B66" s="101" t="s">
        <v>86</v>
      </c>
      <c r="C66" s="842">
        <v>5570</v>
      </c>
      <c r="D66" s="756">
        <v>200</v>
      </c>
      <c r="E66" s="756">
        <v>185</v>
      </c>
      <c r="F66" s="756">
        <v>220</v>
      </c>
      <c r="G66" s="756">
        <v>220</v>
      </c>
      <c r="H66" s="756">
        <v>105</v>
      </c>
      <c r="I66" s="756">
        <v>360</v>
      </c>
      <c r="J66" s="756">
        <v>455</v>
      </c>
      <c r="K66" s="756">
        <v>1485</v>
      </c>
      <c r="L66" s="756">
        <v>1020</v>
      </c>
      <c r="M66" s="756">
        <v>295</v>
      </c>
      <c r="N66" s="756">
        <v>510</v>
      </c>
      <c r="O66" s="756">
        <v>375</v>
      </c>
      <c r="P66" s="756">
        <v>135</v>
      </c>
      <c r="Q66" s="918">
        <v>112</v>
      </c>
      <c r="R66" s="159"/>
      <c r="S66" s="801"/>
      <c r="T66" s="751"/>
      <c r="U66" s="751"/>
    </row>
    <row r="67" spans="1:21" s="29" customFormat="1" ht="11.45" customHeight="1" x14ac:dyDescent="0.2">
      <c r="A67" s="87">
        <v>113</v>
      </c>
      <c r="B67" s="101" t="s">
        <v>87</v>
      </c>
      <c r="C67" s="842">
        <v>485</v>
      </c>
      <c r="D67" s="756">
        <v>20</v>
      </c>
      <c r="E67" s="756">
        <v>15</v>
      </c>
      <c r="F67" s="756">
        <v>30</v>
      </c>
      <c r="G67" s="756">
        <v>35</v>
      </c>
      <c r="H67" s="756">
        <v>15</v>
      </c>
      <c r="I67" s="756">
        <v>35</v>
      </c>
      <c r="J67" s="756">
        <v>30</v>
      </c>
      <c r="K67" s="756">
        <v>145</v>
      </c>
      <c r="L67" s="756">
        <v>90</v>
      </c>
      <c r="M67" s="756">
        <v>15</v>
      </c>
      <c r="N67" s="756">
        <v>25</v>
      </c>
      <c r="O67" s="756">
        <v>20</v>
      </c>
      <c r="P67" s="756">
        <v>15</v>
      </c>
      <c r="Q67" s="918">
        <v>113</v>
      </c>
      <c r="R67" s="159"/>
      <c r="S67" s="801"/>
      <c r="T67" s="751"/>
      <c r="U67" s="751"/>
    </row>
    <row r="68" spans="1:21" s="29" customFormat="1" ht="11.45" customHeight="1" x14ac:dyDescent="0.2">
      <c r="A68" s="87">
        <v>121</v>
      </c>
      <c r="B68" s="101" t="s">
        <v>61</v>
      </c>
      <c r="C68" s="842">
        <v>5880</v>
      </c>
      <c r="D68" s="756">
        <v>215</v>
      </c>
      <c r="E68" s="756">
        <v>150</v>
      </c>
      <c r="F68" s="756">
        <v>190</v>
      </c>
      <c r="G68" s="756">
        <v>190</v>
      </c>
      <c r="H68" s="756">
        <v>120</v>
      </c>
      <c r="I68" s="756">
        <v>370</v>
      </c>
      <c r="J68" s="756">
        <v>485</v>
      </c>
      <c r="K68" s="756">
        <v>1485</v>
      </c>
      <c r="L68" s="756">
        <v>1225</v>
      </c>
      <c r="M68" s="756">
        <v>375</v>
      </c>
      <c r="N68" s="756">
        <v>545</v>
      </c>
      <c r="O68" s="756">
        <v>395</v>
      </c>
      <c r="P68" s="756">
        <v>140</v>
      </c>
      <c r="Q68" s="918">
        <v>121</v>
      </c>
      <c r="R68" s="159"/>
      <c r="S68" s="801"/>
      <c r="T68" s="751"/>
      <c r="U68" s="751"/>
    </row>
    <row r="69" spans="1:21" s="29" customFormat="1" ht="11.45" customHeight="1" x14ac:dyDescent="0.2">
      <c r="A69" s="87">
        <v>122</v>
      </c>
      <c r="B69" s="101" t="s">
        <v>62</v>
      </c>
      <c r="C69" s="842">
        <v>5200</v>
      </c>
      <c r="D69" s="756">
        <v>175</v>
      </c>
      <c r="E69" s="756">
        <v>150</v>
      </c>
      <c r="F69" s="756">
        <v>165</v>
      </c>
      <c r="G69" s="756">
        <v>205</v>
      </c>
      <c r="H69" s="756">
        <v>125</v>
      </c>
      <c r="I69" s="756">
        <v>355</v>
      </c>
      <c r="J69" s="756">
        <v>355</v>
      </c>
      <c r="K69" s="756">
        <v>1185</v>
      </c>
      <c r="L69" s="756">
        <v>1110</v>
      </c>
      <c r="M69" s="756">
        <v>335</v>
      </c>
      <c r="N69" s="756">
        <v>500</v>
      </c>
      <c r="O69" s="756">
        <v>390</v>
      </c>
      <c r="P69" s="756">
        <v>150</v>
      </c>
      <c r="Q69" s="918">
        <v>122</v>
      </c>
      <c r="R69" s="159"/>
      <c r="S69" s="801"/>
      <c r="T69" s="751"/>
      <c r="U69" s="751"/>
    </row>
    <row r="70" spans="1:21" s="29" customFormat="1" x14ac:dyDescent="0.2">
      <c r="A70" s="87">
        <v>123</v>
      </c>
      <c r="B70" s="101" t="s">
        <v>63</v>
      </c>
      <c r="C70" s="842">
        <v>2570</v>
      </c>
      <c r="D70" s="756">
        <v>100</v>
      </c>
      <c r="E70" s="756">
        <v>70</v>
      </c>
      <c r="F70" s="756">
        <v>100</v>
      </c>
      <c r="G70" s="756">
        <v>120</v>
      </c>
      <c r="H70" s="756">
        <v>75</v>
      </c>
      <c r="I70" s="756">
        <v>195</v>
      </c>
      <c r="J70" s="756">
        <v>160</v>
      </c>
      <c r="K70" s="756">
        <v>575</v>
      </c>
      <c r="L70" s="756">
        <v>545</v>
      </c>
      <c r="M70" s="756">
        <v>170</v>
      </c>
      <c r="N70" s="756">
        <v>255</v>
      </c>
      <c r="O70" s="756">
        <v>155</v>
      </c>
      <c r="P70" s="756">
        <v>50</v>
      </c>
      <c r="Q70" s="918">
        <v>123</v>
      </c>
      <c r="R70" s="159"/>
      <c r="S70" s="801"/>
      <c r="T70" s="751"/>
      <c r="U70" s="751"/>
    </row>
    <row r="71" spans="1:21" s="29" customFormat="1" ht="8.25" customHeight="1" x14ac:dyDescent="0.2">
      <c r="A71" s="87"/>
      <c r="B71" s="101"/>
      <c r="C71" s="755"/>
      <c r="D71" s="919"/>
      <c r="E71" s="919"/>
      <c r="F71" s="919"/>
      <c r="G71" s="919"/>
      <c r="H71" s="919"/>
      <c r="I71" s="919"/>
      <c r="J71" s="919"/>
      <c r="K71" s="919"/>
      <c r="L71" s="919"/>
      <c r="M71" s="919"/>
      <c r="N71" s="919"/>
      <c r="O71" s="919"/>
      <c r="P71" s="919"/>
      <c r="Q71" s="920"/>
      <c r="R71" s="159"/>
      <c r="S71" s="801"/>
      <c r="T71" s="751"/>
    </row>
    <row r="72" spans="1:21" s="23" customFormat="1" x14ac:dyDescent="0.2">
      <c r="A72" s="85">
        <v>1</v>
      </c>
      <c r="B72" s="144" t="s">
        <v>2</v>
      </c>
      <c r="C72" s="131">
        <v>14660</v>
      </c>
      <c r="D72" s="131">
        <v>405</v>
      </c>
      <c r="E72" s="71">
        <v>345</v>
      </c>
      <c r="F72" s="71">
        <v>405</v>
      </c>
      <c r="G72" s="71">
        <v>460</v>
      </c>
      <c r="H72" s="71">
        <v>305</v>
      </c>
      <c r="I72" s="71">
        <v>1450</v>
      </c>
      <c r="J72" s="71">
        <v>1475</v>
      </c>
      <c r="K72" s="71">
        <v>3785</v>
      </c>
      <c r="L72" s="71">
        <v>2770</v>
      </c>
      <c r="M72" s="71">
        <v>795</v>
      </c>
      <c r="N72" s="71">
        <v>1130</v>
      </c>
      <c r="O72" s="71">
        <v>915</v>
      </c>
      <c r="P72" s="71">
        <v>420</v>
      </c>
      <c r="Q72" s="921">
        <v>1</v>
      </c>
      <c r="R72" s="160"/>
      <c r="S72" s="801"/>
      <c r="T72" s="751"/>
    </row>
    <row r="73" spans="1:21" s="23" customFormat="1" ht="12" customHeight="1" x14ac:dyDescent="0.2">
      <c r="A73" s="85">
        <v>2</v>
      </c>
      <c r="B73" s="144" t="s">
        <v>6</v>
      </c>
      <c r="C73" s="131">
        <v>17805</v>
      </c>
      <c r="D73" s="131">
        <v>530</v>
      </c>
      <c r="E73" s="71">
        <v>555</v>
      </c>
      <c r="F73" s="71">
        <v>705</v>
      </c>
      <c r="G73" s="71">
        <v>910</v>
      </c>
      <c r="H73" s="71">
        <v>515</v>
      </c>
      <c r="I73" s="71">
        <v>1430</v>
      </c>
      <c r="J73" s="71">
        <v>1305</v>
      </c>
      <c r="K73" s="71">
        <v>3880</v>
      </c>
      <c r="L73" s="71">
        <v>3480</v>
      </c>
      <c r="M73" s="71">
        <v>1040</v>
      </c>
      <c r="N73" s="71">
        <v>1660</v>
      </c>
      <c r="O73" s="71">
        <v>1260</v>
      </c>
      <c r="P73" s="71">
        <v>535</v>
      </c>
      <c r="Q73" s="921">
        <v>2</v>
      </c>
      <c r="R73" s="160"/>
      <c r="S73" s="801"/>
      <c r="T73" s="751"/>
    </row>
    <row r="74" spans="1:21" s="23" customFormat="1" ht="12" customHeight="1" x14ac:dyDescent="0.2">
      <c r="A74" s="85">
        <v>3</v>
      </c>
      <c r="B74" s="144" t="s">
        <v>10</v>
      </c>
      <c r="C74" s="131">
        <v>20975</v>
      </c>
      <c r="D74" s="131">
        <v>655</v>
      </c>
      <c r="E74" s="71">
        <v>650</v>
      </c>
      <c r="F74" s="71">
        <v>760</v>
      </c>
      <c r="G74" s="71">
        <v>885</v>
      </c>
      <c r="H74" s="71">
        <v>520</v>
      </c>
      <c r="I74" s="71">
        <v>1770</v>
      </c>
      <c r="J74" s="71">
        <v>1725</v>
      </c>
      <c r="K74" s="71">
        <v>4925</v>
      </c>
      <c r="L74" s="71">
        <v>4050</v>
      </c>
      <c r="M74" s="71">
        <v>1210</v>
      </c>
      <c r="N74" s="71">
        <v>1965</v>
      </c>
      <c r="O74" s="71">
        <v>1350</v>
      </c>
      <c r="P74" s="71">
        <v>505</v>
      </c>
      <c r="Q74" s="921">
        <v>3</v>
      </c>
      <c r="R74" s="160"/>
      <c r="S74" s="801"/>
      <c r="T74" s="751"/>
    </row>
    <row r="75" spans="1:21" s="23" customFormat="1" ht="12.6" customHeight="1" x14ac:dyDescent="0.2">
      <c r="A75" s="85">
        <v>4</v>
      </c>
      <c r="B75" s="144" t="s">
        <v>3</v>
      </c>
      <c r="C75" s="131">
        <v>18650</v>
      </c>
      <c r="D75" s="131">
        <v>700</v>
      </c>
      <c r="E75" s="71">
        <v>635</v>
      </c>
      <c r="F75" s="71">
        <v>740</v>
      </c>
      <c r="G75" s="71">
        <v>795</v>
      </c>
      <c r="H75" s="71">
        <v>465</v>
      </c>
      <c r="I75" s="71">
        <v>1365</v>
      </c>
      <c r="J75" s="71">
        <v>1410</v>
      </c>
      <c r="K75" s="71">
        <v>4435</v>
      </c>
      <c r="L75" s="71">
        <v>3575</v>
      </c>
      <c r="M75" s="71">
        <v>1100</v>
      </c>
      <c r="N75" s="71">
        <v>1590</v>
      </c>
      <c r="O75" s="71">
        <v>1355</v>
      </c>
      <c r="P75" s="71">
        <v>485</v>
      </c>
      <c r="Q75" s="921">
        <v>4</v>
      </c>
      <c r="R75" s="160"/>
      <c r="S75" s="801"/>
      <c r="T75" s="751"/>
    </row>
    <row r="76" spans="1:21" s="23" customFormat="1" ht="11.45" customHeight="1" x14ac:dyDescent="0.2">
      <c r="A76" s="85">
        <v>5</v>
      </c>
      <c r="B76" s="144" t="s">
        <v>7</v>
      </c>
      <c r="C76" s="131">
        <v>10835</v>
      </c>
      <c r="D76" s="131">
        <v>340</v>
      </c>
      <c r="E76" s="71">
        <v>340</v>
      </c>
      <c r="F76" s="71">
        <v>395</v>
      </c>
      <c r="G76" s="71">
        <v>510</v>
      </c>
      <c r="H76" s="71">
        <v>295</v>
      </c>
      <c r="I76" s="71">
        <v>750</v>
      </c>
      <c r="J76" s="71">
        <v>600</v>
      </c>
      <c r="K76" s="71">
        <v>2160</v>
      </c>
      <c r="L76" s="71">
        <v>2430</v>
      </c>
      <c r="M76" s="71">
        <v>760</v>
      </c>
      <c r="N76" s="71">
        <v>1010</v>
      </c>
      <c r="O76" s="71">
        <v>920</v>
      </c>
      <c r="P76" s="71">
        <v>320</v>
      </c>
      <c r="Q76" s="921">
        <v>5</v>
      </c>
      <c r="R76" s="160"/>
      <c r="S76" s="801"/>
      <c r="T76" s="751"/>
    </row>
    <row r="77" spans="1:21" s="23" customFormat="1" ht="11.45" customHeight="1" x14ac:dyDescent="0.2">
      <c r="A77" s="85">
        <v>6</v>
      </c>
      <c r="B77" s="144" t="s">
        <v>11</v>
      </c>
      <c r="C77" s="131">
        <v>7200</v>
      </c>
      <c r="D77" s="131">
        <v>220</v>
      </c>
      <c r="E77" s="71">
        <v>255</v>
      </c>
      <c r="F77" s="71">
        <v>340</v>
      </c>
      <c r="G77" s="71">
        <v>385</v>
      </c>
      <c r="H77" s="71">
        <v>240</v>
      </c>
      <c r="I77" s="71">
        <v>565</v>
      </c>
      <c r="J77" s="71">
        <v>335</v>
      </c>
      <c r="K77" s="71">
        <v>1445</v>
      </c>
      <c r="L77" s="71">
        <v>1670</v>
      </c>
      <c r="M77" s="71">
        <v>480</v>
      </c>
      <c r="N77" s="71">
        <v>605</v>
      </c>
      <c r="O77" s="71">
        <v>485</v>
      </c>
      <c r="P77" s="71">
        <v>165</v>
      </c>
      <c r="Q77" s="921">
        <v>6</v>
      </c>
      <c r="R77" s="160"/>
      <c r="S77" s="801"/>
      <c r="T77" s="751"/>
    </row>
    <row r="78" spans="1:21" s="23" customFormat="1" ht="12" customHeight="1" x14ac:dyDescent="0.2">
      <c r="A78" s="85">
        <v>7</v>
      </c>
      <c r="B78" s="144" t="s">
        <v>4</v>
      </c>
      <c r="C78" s="131">
        <v>4680</v>
      </c>
      <c r="D78" s="131">
        <v>160</v>
      </c>
      <c r="E78" s="71">
        <v>160</v>
      </c>
      <c r="F78" s="71">
        <v>225</v>
      </c>
      <c r="G78" s="71">
        <v>275</v>
      </c>
      <c r="H78" s="71">
        <v>170</v>
      </c>
      <c r="I78" s="71">
        <v>345</v>
      </c>
      <c r="J78" s="71">
        <v>225</v>
      </c>
      <c r="K78" s="71">
        <v>1030</v>
      </c>
      <c r="L78" s="71">
        <v>1010</v>
      </c>
      <c r="M78" s="71">
        <v>305</v>
      </c>
      <c r="N78" s="71">
        <v>390</v>
      </c>
      <c r="O78" s="71">
        <v>295</v>
      </c>
      <c r="P78" s="71">
        <v>90</v>
      </c>
      <c r="Q78" s="921">
        <v>7</v>
      </c>
      <c r="R78" s="160"/>
      <c r="S78" s="801"/>
      <c r="T78" s="751"/>
    </row>
    <row r="79" spans="1:21" s="23" customFormat="1" ht="12" customHeight="1" x14ac:dyDescent="0.2">
      <c r="A79" s="85">
        <v>8</v>
      </c>
      <c r="B79" s="144" t="s">
        <v>5</v>
      </c>
      <c r="C79" s="131">
        <v>5505</v>
      </c>
      <c r="D79" s="131">
        <v>180</v>
      </c>
      <c r="E79" s="71">
        <v>185</v>
      </c>
      <c r="F79" s="71">
        <v>220</v>
      </c>
      <c r="G79" s="71">
        <v>240</v>
      </c>
      <c r="H79" s="71">
        <v>165</v>
      </c>
      <c r="I79" s="71">
        <v>430</v>
      </c>
      <c r="J79" s="71">
        <v>350</v>
      </c>
      <c r="K79" s="71">
        <v>1195</v>
      </c>
      <c r="L79" s="71">
        <v>1180</v>
      </c>
      <c r="M79" s="71">
        <v>340</v>
      </c>
      <c r="N79" s="71">
        <v>490</v>
      </c>
      <c r="O79" s="71">
        <v>365</v>
      </c>
      <c r="P79" s="71">
        <v>170</v>
      </c>
      <c r="Q79" s="921">
        <v>8</v>
      </c>
      <c r="R79" s="160"/>
      <c r="S79" s="801"/>
      <c r="T79" s="751"/>
    </row>
    <row r="80" spans="1:21" s="23" customFormat="1" ht="12.6" customHeight="1" x14ac:dyDescent="0.2">
      <c r="A80" s="85">
        <v>9</v>
      </c>
      <c r="B80" s="144" t="s">
        <v>8</v>
      </c>
      <c r="C80" s="131">
        <v>5385</v>
      </c>
      <c r="D80" s="131">
        <v>185</v>
      </c>
      <c r="E80" s="71">
        <v>180</v>
      </c>
      <c r="F80" s="71">
        <v>200</v>
      </c>
      <c r="G80" s="71">
        <v>245</v>
      </c>
      <c r="H80" s="71">
        <v>150</v>
      </c>
      <c r="I80" s="71">
        <v>440</v>
      </c>
      <c r="J80" s="71">
        <v>385</v>
      </c>
      <c r="K80" s="71">
        <v>1130</v>
      </c>
      <c r="L80" s="71">
        <v>1120</v>
      </c>
      <c r="M80" s="71">
        <v>350</v>
      </c>
      <c r="N80" s="71">
        <v>510</v>
      </c>
      <c r="O80" s="71">
        <v>350</v>
      </c>
      <c r="P80" s="71">
        <v>140</v>
      </c>
      <c r="Q80" s="921">
        <v>9</v>
      </c>
      <c r="R80" s="160"/>
      <c r="S80" s="801"/>
      <c r="T80" s="751"/>
    </row>
    <row r="81" spans="1:21" s="23" customFormat="1" ht="12" customHeight="1" x14ac:dyDescent="0.2">
      <c r="A81" s="85">
        <v>10</v>
      </c>
      <c r="B81" s="144" t="s">
        <v>9</v>
      </c>
      <c r="C81" s="131">
        <v>9340</v>
      </c>
      <c r="D81" s="131">
        <v>280</v>
      </c>
      <c r="E81" s="71">
        <v>350</v>
      </c>
      <c r="F81" s="71">
        <v>455</v>
      </c>
      <c r="G81" s="71">
        <v>495</v>
      </c>
      <c r="H81" s="71">
        <v>290</v>
      </c>
      <c r="I81" s="71">
        <v>625</v>
      </c>
      <c r="J81" s="71">
        <v>435</v>
      </c>
      <c r="K81" s="71">
        <v>1975</v>
      </c>
      <c r="L81" s="71">
        <v>2195</v>
      </c>
      <c r="M81" s="71">
        <v>655</v>
      </c>
      <c r="N81" s="71">
        <v>845</v>
      </c>
      <c r="O81" s="71">
        <v>565</v>
      </c>
      <c r="P81" s="71">
        <v>170</v>
      </c>
      <c r="Q81" s="921">
        <v>10</v>
      </c>
      <c r="R81" s="160"/>
      <c r="S81" s="801"/>
      <c r="T81" s="751"/>
    </row>
    <row r="82" spans="1:21" s="23" customFormat="1" ht="12" customHeight="1" x14ac:dyDescent="0.2">
      <c r="A82" s="85">
        <v>11</v>
      </c>
      <c r="B82" s="144" t="s">
        <v>113</v>
      </c>
      <c r="C82" s="131">
        <v>10630</v>
      </c>
      <c r="D82" s="131">
        <v>400</v>
      </c>
      <c r="E82" s="71">
        <v>310</v>
      </c>
      <c r="F82" s="71">
        <v>375</v>
      </c>
      <c r="G82" s="71">
        <v>385</v>
      </c>
      <c r="H82" s="71">
        <v>210</v>
      </c>
      <c r="I82" s="71">
        <v>715</v>
      </c>
      <c r="J82" s="71">
        <v>855</v>
      </c>
      <c r="K82" s="71">
        <v>2810</v>
      </c>
      <c r="L82" s="71">
        <v>1955</v>
      </c>
      <c r="M82" s="71">
        <v>590</v>
      </c>
      <c r="N82" s="71">
        <v>1020</v>
      </c>
      <c r="O82" s="71">
        <v>735</v>
      </c>
      <c r="P82" s="71">
        <v>270</v>
      </c>
      <c r="Q82" s="921">
        <v>11</v>
      </c>
      <c r="R82" s="160"/>
      <c r="S82" s="801"/>
      <c r="T82" s="751"/>
      <c r="U82" s="23" t="s">
        <v>349</v>
      </c>
    </row>
    <row r="83" spans="1:21" s="23" customFormat="1" x14ac:dyDescent="0.2">
      <c r="A83" s="85">
        <v>12</v>
      </c>
      <c r="B83" s="144" t="s">
        <v>165</v>
      </c>
      <c r="C83" s="131">
        <v>13650</v>
      </c>
      <c r="D83" s="131">
        <v>485</v>
      </c>
      <c r="E83" s="71">
        <v>370</v>
      </c>
      <c r="F83" s="71">
        <v>455</v>
      </c>
      <c r="G83" s="71">
        <v>510</v>
      </c>
      <c r="H83" s="71">
        <v>320</v>
      </c>
      <c r="I83" s="71">
        <v>920</v>
      </c>
      <c r="J83" s="71">
        <v>1000</v>
      </c>
      <c r="K83" s="71">
        <v>3245</v>
      </c>
      <c r="L83" s="71">
        <v>2880</v>
      </c>
      <c r="M83" s="71">
        <v>880</v>
      </c>
      <c r="N83" s="71">
        <v>1300</v>
      </c>
      <c r="O83" s="71">
        <v>940</v>
      </c>
      <c r="P83" s="71">
        <v>340</v>
      </c>
      <c r="Q83" s="921">
        <v>12</v>
      </c>
      <c r="R83" s="160"/>
      <c r="S83" s="801"/>
      <c r="T83" s="751"/>
    </row>
    <row r="84" spans="1:21" s="836" customFormat="1" ht="3" customHeight="1" x14ac:dyDescent="0.2">
      <c r="A84" s="94"/>
      <c r="B84" s="99"/>
      <c r="C84" s="69"/>
      <c r="D84" s="69"/>
      <c r="E84" s="69"/>
      <c r="F84" s="69"/>
      <c r="G84" s="69"/>
      <c r="H84" s="69"/>
      <c r="I84" s="69"/>
      <c r="J84" s="69"/>
      <c r="K84" s="69"/>
      <c r="L84" s="69"/>
      <c r="M84" s="69"/>
      <c r="N84" s="69"/>
      <c r="O84" s="69"/>
      <c r="P84" s="69"/>
      <c r="Q84" s="922"/>
      <c r="R84" s="681"/>
      <c r="S84" s="100"/>
      <c r="T84" s="751"/>
    </row>
    <row r="85" spans="1:21" ht="14.25" customHeight="1" x14ac:dyDescent="0.2">
      <c r="A85" s="94"/>
      <c r="B85" s="101" t="s">
        <v>20</v>
      </c>
      <c r="C85" s="152">
        <v>139315</v>
      </c>
      <c r="D85" s="152">
        <v>4540</v>
      </c>
      <c r="E85" s="102">
        <v>4335</v>
      </c>
      <c r="F85" s="102">
        <v>5275</v>
      </c>
      <c r="G85" s="102">
        <v>6095</v>
      </c>
      <c r="H85" s="102">
        <v>3645</v>
      </c>
      <c r="I85" s="102">
        <v>10805</v>
      </c>
      <c r="J85" s="102">
        <v>10100</v>
      </c>
      <c r="K85" s="102">
        <v>32015</v>
      </c>
      <c r="L85" s="102">
        <v>28315</v>
      </c>
      <c r="M85" s="102">
        <v>8505</v>
      </c>
      <c r="N85" s="102">
        <v>12515</v>
      </c>
      <c r="O85" s="102">
        <v>9535</v>
      </c>
      <c r="P85" s="102">
        <v>3610</v>
      </c>
      <c r="Q85" s="918" t="s">
        <v>247</v>
      </c>
      <c r="R85" s="92"/>
      <c r="S85" s="801"/>
      <c r="T85" s="751"/>
    </row>
    <row r="86" spans="1:21" ht="1.1499999999999999" customHeight="1" x14ac:dyDescent="0.2">
      <c r="A86" s="97"/>
      <c r="B86" s="96"/>
      <c r="C86" s="97"/>
      <c r="D86" s="72"/>
      <c r="E86" s="72"/>
      <c r="F86" s="72"/>
      <c r="G86" s="72"/>
      <c r="H86" s="72"/>
      <c r="I86" s="72"/>
      <c r="J86" s="72"/>
      <c r="K86" s="72"/>
      <c r="L86" s="72"/>
      <c r="M86" s="72"/>
      <c r="N86" s="72"/>
      <c r="O86" s="72"/>
      <c r="P86" s="72"/>
      <c r="Q86" s="97"/>
      <c r="R86" s="92"/>
      <c r="S86" s="92"/>
    </row>
    <row r="87" spans="1:21" ht="11.45" customHeight="1" x14ac:dyDescent="0.2">
      <c r="A87" s="65" t="s">
        <v>219</v>
      </c>
      <c r="B87" s="90"/>
      <c r="C87" s="69"/>
      <c r="D87" s="55"/>
      <c r="E87" s="55"/>
      <c r="F87" s="55"/>
      <c r="G87" s="55"/>
      <c r="H87" s="55"/>
      <c r="I87" s="55"/>
      <c r="J87" s="55"/>
      <c r="K87" s="55"/>
      <c r="L87" s="55"/>
      <c r="M87" s="55"/>
      <c r="N87" s="55"/>
      <c r="O87" s="55"/>
      <c r="P87" s="55"/>
      <c r="Q87" s="66" t="s">
        <v>234</v>
      </c>
      <c r="R87" s="92"/>
      <c r="S87" s="92"/>
    </row>
    <row r="88" spans="1:21" x14ac:dyDescent="0.2">
      <c r="A88" s="56"/>
      <c r="B88" s="90"/>
      <c r="C88" s="69"/>
      <c r="D88" s="69"/>
      <c r="E88" s="69"/>
      <c r="F88" s="56"/>
      <c r="G88" s="56"/>
      <c r="H88" s="56"/>
      <c r="I88" s="56"/>
      <c r="J88" s="56"/>
      <c r="K88" s="56"/>
      <c r="L88" s="56"/>
      <c r="M88" s="56"/>
      <c r="N88" s="56"/>
      <c r="O88" s="56"/>
      <c r="P88" s="56"/>
      <c r="Q88" s="92"/>
      <c r="R88" s="92"/>
      <c r="S88" s="92"/>
    </row>
    <row r="89" spans="1:21" x14ac:dyDescent="0.2">
      <c r="C89" s="25"/>
      <c r="D89" s="25"/>
      <c r="E89" s="25"/>
    </row>
    <row r="90" spans="1:21" x14ac:dyDescent="0.2">
      <c r="D90" s="25"/>
      <c r="E90" s="25"/>
    </row>
    <row r="91" spans="1:21" x14ac:dyDescent="0.2">
      <c r="C91" s="25"/>
      <c r="D91" s="25"/>
      <c r="E91" s="25"/>
    </row>
    <row r="92" spans="1:21" x14ac:dyDescent="0.2">
      <c r="C92" s="25"/>
      <c r="D92" s="25"/>
      <c r="E92" s="25"/>
    </row>
    <row r="93" spans="1:21" x14ac:dyDescent="0.2">
      <c r="C93" s="25"/>
    </row>
    <row r="94" spans="1:21" x14ac:dyDescent="0.2">
      <c r="C94" s="25"/>
    </row>
    <row r="95" spans="1:21" x14ac:dyDescent="0.2">
      <c r="C95" s="25"/>
    </row>
    <row r="96" spans="1:21" x14ac:dyDescent="0.2">
      <c r="C96" s="25"/>
    </row>
    <row r="97" spans="3:3" x14ac:dyDescent="0.2">
      <c r="C97" s="25"/>
    </row>
    <row r="98" spans="3:3" x14ac:dyDescent="0.2">
      <c r="C98" s="25"/>
    </row>
    <row r="99" spans="3:3" x14ac:dyDescent="0.2">
      <c r="C99" s="25"/>
    </row>
    <row r="100" spans="3:3" x14ac:dyDescent="0.2">
      <c r="C100" s="25"/>
    </row>
    <row r="101" spans="3:3" x14ac:dyDescent="0.2">
      <c r="C101" s="25"/>
    </row>
    <row r="102" spans="3:3" x14ac:dyDescent="0.2">
      <c r="C102" s="25"/>
    </row>
    <row r="103" spans="3:3" x14ac:dyDescent="0.2">
      <c r="C103" s="25"/>
    </row>
    <row r="104" spans="3:3" x14ac:dyDescent="0.2">
      <c r="C104" s="25"/>
    </row>
    <row r="105" spans="3:3" x14ac:dyDescent="0.2">
      <c r="C105" s="25"/>
    </row>
    <row r="106" spans="3:3" x14ac:dyDescent="0.2">
      <c r="C106" s="25"/>
    </row>
  </sheetData>
  <phoneticPr fontId="16" type="noConversion"/>
  <hyperlinks>
    <hyperlink ref="Q2" location="INHALT!A1" display="INHALT!A1" xr:uid="{00638DDC-0113-4AB1-A092-6DF82CD2CEB3}"/>
  </hyperlinks>
  <printOptions horizontalCentered="1"/>
  <pageMargins left="0.59055118110236227" right="0.39370078740157483" top="0.19685039370078741" bottom="0.19685039370078741" header="0.27559055118110237" footer="0.15748031496062992"/>
  <pageSetup paperSize="9" firstPageNumber="14" pageOrder="overThenDown" orientation="landscape" useFirstPageNumber="1" r:id="rId1"/>
  <headerFooter alignWithMargins="0">
    <oddFooter xml:space="preserve">&amp;CSeite &amp;P
</oddFooter>
  </headerFooter>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105"/>
  <sheetViews>
    <sheetView zoomScaleNormal="100" zoomScaleSheetLayoutView="85" workbookViewId="0">
      <pane ySplit="7" topLeftCell="A59" activePane="bottomLeft" state="frozen"/>
      <selection activeCell="A80" sqref="A80:XFD80"/>
      <selection pane="bottomLeft" activeCell="E85" sqref="E85"/>
    </sheetView>
  </sheetViews>
  <sheetFormatPr baseColWidth="10" defaultColWidth="11.42578125" defaultRowHeight="12.75" x14ac:dyDescent="0.2"/>
  <cols>
    <col min="1" max="1" width="5.85546875" style="24" customWidth="1"/>
    <col min="2" max="2" width="20.42578125" style="50" customWidth="1"/>
    <col min="3" max="3" width="7.7109375" style="24" customWidth="1"/>
    <col min="4" max="4" width="6.28515625" style="24" bestFit="1" customWidth="1"/>
    <col min="5" max="5" width="7.7109375" style="24" customWidth="1"/>
    <col min="6" max="9" width="6.140625" style="24" bestFit="1" customWidth="1"/>
    <col min="10" max="16" width="7.7109375" style="24" customWidth="1"/>
    <col min="17" max="17" width="6.28515625" style="24" customWidth="1"/>
    <col min="18" max="18" width="0" style="24" hidden="1" customWidth="1"/>
    <col min="19" max="16384" width="11.42578125" style="24"/>
  </cols>
  <sheetData>
    <row r="1" spans="1:19" ht="1.5" customHeight="1" x14ac:dyDescent="0.2">
      <c r="A1" s="1054">
        <v>44561</v>
      </c>
      <c r="B1" s="90"/>
      <c r="C1" s="56"/>
      <c r="D1" s="56"/>
      <c r="E1" s="56"/>
      <c r="F1" s="56"/>
      <c r="G1" s="56"/>
      <c r="H1" s="56"/>
      <c r="I1" s="56"/>
      <c r="J1" s="56"/>
      <c r="K1" s="56"/>
      <c r="L1" s="56"/>
      <c r="M1" s="56"/>
      <c r="N1" s="56"/>
      <c r="O1" s="56"/>
      <c r="P1" s="56"/>
      <c r="Q1" s="56"/>
      <c r="R1" s="92"/>
      <c r="S1" s="92"/>
    </row>
    <row r="2" spans="1:19" ht="13.5" customHeight="1" x14ac:dyDescent="0.25">
      <c r="A2" s="54" t="s">
        <v>520</v>
      </c>
      <c r="B2" s="90"/>
      <c r="C2" s="56"/>
      <c r="D2" s="56"/>
      <c r="E2" s="56"/>
      <c r="F2" s="56"/>
      <c r="G2" s="56"/>
      <c r="H2" s="56"/>
      <c r="I2" s="56"/>
      <c r="J2" s="56"/>
      <c r="K2" s="56"/>
      <c r="L2" s="56"/>
      <c r="M2" s="56"/>
      <c r="N2" s="56"/>
      <c r="O2" s="56"/>
      <c r="P2" s="56"/>
      <c r="Q2" s="1068" t="str">
        <f>HYPERLINK("[Kleinräumige Statistik Daten Prototyp.xlsx]INHALT!A1","zum Inhaltsverzeichnis")</f>
        <v>zum Inhaltsverzeichnis</v>
      </c>
      <c r="R2" s="92"/>
    </row>
    <row r="3" spans="1:19" ht="11.25" customHeight="1" x14ac:dyDescent="0.2">
      <c r="A3" s="56" t="s">
        <v>1</v>
      </c>
      <c r="B3" s="90"/>
      <c r="C3" s="56"/>
      <c r="D3" s="91"/>
      <c r="E3" s="91"/>
      <c r="F3" s="91"/>
      <c r="G3" s="91"/>
      <c r="H3" s="91"/>
      <c r="I3" s="91"/>
      <c r="J3" s="91"/>
      <c r="K3" s="91"/>
      <c r="L3" s="91"/>
      <c r="M3" s="91"/>
      <c r="N3" s="91"/>
      <c r="O3" s="91"/>
      <c r="P3" s="91"/>
      <c r="Q3" s="66" t="s">
        <v>234</v>
      </c>
      <c r="R3" s="92"/>
    </row>
    <row r="4" spans="1:19" ht="6" customHeight="1" x14ac:dyDescent="0.2">
      <c r="A4" s="56"/>
      <c r="B4" s="90"/>
      <c r="C4" s="56"/>
      <c r="D4" s="91"/>
      <c r="E4" s="91"/>
      <c r="F4" s="91"/>
      <c r="G4" s="91"/>
      <c r="H4" s="91"/>
      <c r="I4" s="91"/>
      <c r="J4" s="91"/>
      <c r="K4" s="91"/>
      <c r="L4" s="91"/>
      <c r="M4" s="91"/>
      <c r="N4" s="91"/>
      <c r="O4" s="91"/>
      <c r="P4" s="91"/>
      <c r="Q4" s="56"/>
      <c r="R4" s="92"/>
    </row>
    <row r="5" spans="1:19" ht="18" customHeight="1" x14ac:dyDescent="0.2">
      <c r="A5" s="156" t="s">
        <v>409</v>
      </c>
      <c r="B5" s="1155" t="s">
        <v>101</v>
      </c>
      <c r="C5" s="1152" t="s">
        <v>232</v>
      </c>
      <c r="D5" s="1153"/>
      <c r="E5" s="1153"/>
      <c r="F5" s="1153"/>
      <c r="G5" s="1153"/>
      <c r="H5" s="1153"/>
      <c r="I5" s="1153"/>
      <c r="J5" s="1153"/>
      <c r="K5" s="1153"/>
      <c r="L5" s="1153"/>
      <c r="M5" s="1153"/>
      <c r="N5" s="1153"/>
      <c r="O5" s="1153"/>
      <c r="P5" s="1154"/>
      <c r="Q5" s="156" t="s">
        <v>202</v>
      </c>
      <c r="R5" s="92"/>
    </row>
    <row r="6" spans="1:19" s="28" customFormat="1" ht="30" customHeight="1" x14ac:dyDescent="0.2">
      <c r="A6" s="157" t="s">
        <v>203</v>
      </c>
      <c r="B6" s="1156"/>
      <c r="C6" s="118" t="s">
        <v>228</v>
      </c>
      <c r="D6" s="119" t="s">
        <v>354</v>
      </c>
      <c r="E6" s="119" t="s">
        <v>355</v>
      </c>
      <c r="F6" s="119" t="s">
        <v>356</v>
      </c>
      <c r="G6" s="119" t="s">
        <v>357</v>
      </c>
      <c r="H6" s="119" t="s">
        <v>358</v>
      </c>
      <c r="I6" s="119" t="s">
        <v>359</v>
      </c>
      <c r="J6" s="119" t="s">
        <v>360</v>
      </c>
      <c r="K6" s="119" t="s">
        <v>361</v>
      </c>
      <c r="L6" s="119" t="s">
        <v>362</v>
      </c>
      <c r="M6" s="119" t="s">
        <v>363</v>
      </c>
      <c r="N6" s="119" t="s">
        <v>364</v>
      </c>
      <c r="O6" s="119" t="s">
        <v>112</v>
      </c>
      <c r="P6" s="119" t="s">
        <v>365</v>
      </c>
      <c r="Q6" s="157" t="s">
        <v>203</v>
      </c>
      <c r="R6" s="158"/>
    </row>
    <row r="7" spans="1:19" s="28" customFormat="1" ht="10.5" customHeight="1" x14ac:dyDescent="0.2">
      <c r="A7" s="150"/>
      <c r="B7" s="149"/>
      <c r="C7" s="808" t="s">
        <v>223</v>
      </c>
      <c r="D7" s="808" t="s">
        <v>223</v>
      </c>
      <c r="E7" s="808" t="s">
        <v>223</v>
      </c>
      <c r="F7" s="808" t="s">
        <v>223</v>
      </c>
      <c r="G7" s="808" t="s">
        <v>223</v>
      </c>
      <c r="H7" s="808" t="s">
        <v>223</v>
      </c>
      <c r="I7" s="808" t="s">
        <v>223</v>
      </c>
      <c r="J7" s="808" t="s">
        <v>223</v>
      </c>
      <c r="K7" s="808" t="s">
        <v>223</v>
      </c>
      <c r="L7" s="808" t="s">
        <v>223</v>
      </c>
      <c r="M7" s="808" t="s">
        <v>223</v>
      </c>
      <c r="N7" s="808" t="s">
        <v>223</v>
      </c>
      <c r="O7" s="808" t="s">
        <v>223</v>
      </c>
      <c r="P7" s="808" t="s">
        <v>223</v>
      </c>
      <c r="Q7" s="148"/>
      <c r="R7" s="158"/>
    </row>
    <row r="8" spans="1:19" s="28" customFormat="1" ht="3" customHeight="1" x14ac:dyDescent="0.2">
      <c r="A8" s="68"/>
      <c r="B8" s="98"/>
      <c r="C8" s="68"/>
      <c r="D8" s="68"/>
      <c r="E8" s="68"/>
      <c r="F8" s="68"/>
      <c r="G8" s="68"/>
      <c r="H8" s="68"/>
      <c r="I8" s="68"/>
      <c r="J8" s="68"/>
      <c r="K8" s="68"/>
      <c r="L8" s="68"/>
      <c r="M8" s="68"/>
      <c r="N8" s="68"/>
      <c r="O8" s="68"/>
      <c r="P8" s="68"/>
      <c r="Q8" s="68"/>
      <c r="R8" s="158"/>
    </row>
    <row r="9" spans="1:19" s="29" customFormat="1" ht="11.1" customHeight="1" x14ac:dyDescent="0.2">
      <c r="A9" s="87">
        <v>10</v>
      </c>
      <c r="B9" s="101" t="s">
        <v>37</v>
      </c>
      <c r="C9" s="757">
        <v>100</v>
      </c>
      <c r="D9" s="758">
        <v>3.5580524344569286</v>
      </c>
      <c r="E9" s="758">
        <v>2.0599250936329585</v>
      </c>
      <c r="F9" s="758">
        <v>2.0599250936329585</v>
      </c>
      <c r="G9" s="758">
        <v>1.6853932584269662</v>
      </c>
      <c r="H9" s="758">
        <v>1.3108614232209739</v>
      </c>
      <c r="I9" s="758">
        <v>4.3071161048689142</v>
      </c>
      <c r="J9" s="758">
        <v>11.04868913857678</v>
      </c>
      <c r="K9" s="758">
        <v>28.651685393258425</v>
      </c>
      <c r="L9" s="758">
        <v>20.786516853932586</v>
      </c>
      <c r="M9" s="758">
        <v>4.4943820224719104</v>
      </c>
      <c r="N9" s="758">
        <v>9.9250936329588022</v>
      </c>
      <c r="O9" s="758">
        <v>7.4906367041198507</v>
      </c>
      <c r="P9" s="758">
        <v>2.6217228464419478</v>
      </c>
      <c r="Q9" s="153">
        <v>10</v>
      </c>
      <c r="R9" s="159"/>
    </row>
    <row r="10" spans="1:19" s="29" customFormat="1" ht="11.1" customHeight="1" x14ac:dyDescent="0.2">
      <c r="A10" s="87">
        <v>11</v>
      </c>
      <c r="B10" s="101" t="s">
        <v>38</v>
      </c>
      <c r="C10" s="757">
        <v>100</v>
      </c>
      <c r="D10" s="758">
        <v>1.2345679012345678</v>
      </c>
      <c r="E10" s="758">
        <v>2.0282186948853616</v>
      </c>
      <c r="F10" s="758">
        <v>2.2927689594356258</v>
      </c>
      <c r="G10" s="758">
        <v>2.6455026455026456</v>
      </c>
      <c r="H10" s="758">
        <v>1.1463844797178129</v>
      </c>
      <c r="I10" s="758">
        <v>13.756613756613756</v>
      </c>
      <c r="J10" s="758">
        <v>15.784832451499117</v>
      </c>
      <c r="K10" s="758">
        <v>22.839506172839506</v>
      </c>
      <c r="L10" s="758">
        <v>15.520282186948853</v>
      </c>
      <c r="M10" s="758">
        <v>2.7336860670194003</v>
      </c>
      <c r="N10" s="758">
        <v>7.6719576719576716</v>
      </c>
      <c r="O10" s="758">
        <v>6.3492063492063489</v>
      </c>
      <c r="P10" s="758">
        <v>5.996472663139329</v>
      </c>
      <c r="Q10" s="153">
        <v>11</v>
      </c>
      <c r="R10" s="159"/>
    </row>
    <row r="11" spans="1:19" s="29" customFormat="1" ht="11.1" customHeight="1" x14ac:dyDescent="0.2">
      <c r="A11" s="87">
        <v>12</v>
      </c>
      <c r="B11" s="101" t="s">
        <v>90</v>
      </c>
      <c r="C11" s="757">
        <v>100</v>
      </c>
      <c r="D11" s="758">
        <v>3.3721898417985017</v>
      </c>
      <c r="E11" s="758">
        <v>1.9983347210657785</v>
      </c>
      <c r="F11" s="758">
        <v>2.2064945878434639</v>
      </c>
      <c r="G11" s="758">
        <v>2.2897585345545379</v>
      </c>
      <c r="H11" s="758">
        <v>1.2489592006661114</v>
      </c>
      <c r="I11" s="758">
        <v>8.3263946711074102</v>
      </c>
      <c r="J11" s="758">
        <v>13.197335553705244</v>
      </c>
      <c r="K11" s="758">
        <v>29.975020815986682</v>
      </c>
      <c r="L11" s="758">
        <v>15.653621981681932</v>
      </c>
      <c r="M11" s="758">
        <v>3.413821815154038</v>
      </c>
      <c r="N11" s="758">
        <v>5.2456286427976684</v>
      </c>
      <c r="O11" s="758">
        <v>7.1606994171523732</v>
      </c>
      <c r="P11" s="758">
        <v>5.9117402164862618</v>
      </c>
      <c r="Q11" s="153">
        <v>12</v>
      </c>
      <c r="R11" s="159"/>
      <c r="S11" s="24"/>
    </row>
    <row r="12" spans="1:19" s="29" customFormat="1" ht="11.1" customHeight="1" x14ac:dyDescent="0.2">
      <c r="A12" s="87">
        <v>13</v>
      </c>
      <c r="B12" s="101" t="s">
        <v>39</v>
      </c>
      <c r="C12" s="757">
        <v>100</v>
      </c>
      <c r="D12" s="758">
        <v>1.5873015873015872</v>
      </c>
      <c r="E12" s="758">
        <v>1.5873015873015872</v>
      </c>
      <c r="F12" s="758">
        <v>1.3227513227513228</v>
      </c>
      <c r="G12" s="758">
        <v>3.4391534391534391</v>
      </c>
      <c r="H12" s="758">
        <v>2.1164021164021163</v>
      </c>
      <c r="I12" s="758">
        <v>14.285714285714285</v>
      </c>
      <c r="J12" s="758">
        <v>12.962962962962962</v>
      </c>
      <c r="K12" s="758">
        <v>32.010582010582013</v>
      </c>
      <c r="L12" s="758">
        <v>15.343915343915343</v>
      </c>
      <c r="M12" s="758">
        <v>2.9100529100529098</v>
      </c>
      <c r="N12" s="758">
        <v>7.1428571428571423</v>
      </c>
      <c r="O12" s="758">
        <v>3.9682539682539679</v>
      </c>
      <c r="P12" s="758">
        <v>1.3227513227513228</v>
      </c>
      <c r="Q12" s="153">
        <v>13</v>
      </c>
      <c r="R12" s="159"/>
      <c r="S12" s="24"/>
    </row>
    <row r="13" spans="1:19" s="29" customFormat="1" ht="11.1" customHeight="1" x14ac:dyDescent="0.2">
      <c r="A13" s="87">
        <v>14</v>
      </c>
      <c r="B13" s="101" t="s">
        <v>40</v>
      </c>
      <c r="C13" s="757">
        <v>100.00000000000001</v>
      </c>
      <c r="D13" s="758">
        <v>3.5480138835325881</v>
      </c>
      <c r="E13" s="758">
        <v>1.2340917855765523</v>
      </c>
      <c r="F13" s="758">
        <v>1.774006941766294</v>
      </c>
      <c r="G13" s="758">
        <v>1.2726571538758196</v>
      </c>
      <c r="H13" s="758">
        <v>1.1183956806787505</v>
      </c>
      <c r="I13" s="758">
        <v>11.492479753181643</v>
      </c>
      <c r="J13" s="758">
        <v>14.924797531816427</v>
      </c>
      <c r="K13" s="758">
        <v>33.166216737369844</v>
      </c>
      <c r="L13" s="758">
        <v>17.315850366370999</v>
      </c>
      <c r="M13" s="758">
        <v>3.895102198225993</v>
      </c>
      <c r="N13" s="758">
        <v>4.8592364057076747</v>
      </c>
      <c r="O13" s="758">
        <v>3.8179714616274585</v>
      </c>
      <c r="P13" s="758">
        <v>1.5811801002699577</v>
      </c>
      <c r="Q13" s="153">
        <v>14</v>
      </c>
      <c r="R13" s="159"/>
      <c r="S13" s="24"/>
    </row>
    <row r="14" spans="1:19" s="29" customFormat="1" ht="11.1" customHeight="1" x14ac:dyDescent="0.2">
      <c r="A14" s="87">
        <v>15</v>
      </c>
      <c r="B14" s="101" t="s">
        <v>41</v>
      </c>
      <c r="C14" s="757">
        <v>100.00000000000001</v>
      </c>
      <c r="D14" s="758">
        <v>2.4800708591674048</v>
      </c>
      <c r="E14" s="758">
        <v>2.5686448184233832</v>
      </c>
      <c r="F14" s="758">
        <v>3.9858281665190431</v>
      </c>
      <c r="G14" s="758">
        <v>5.5801594331266609</v>
      </c>
      <c r="H14" s="758">
        <v>2.9229406554472983</v>
      </c>
      <c r="I14" s="758">
        <v>6.1116031886625333</v>
      </c>
      <c r="J14" s="758">
        <v>4.1629760850310014</v>
      </c>
      <c r="K14" s="758">
        <v>17.271922054915855</v>
      </c>
      <c r="L14" s="758">
        <v>23.383525243578386</v>
      </c>
      <c r="M14" s="758">
        <v>8.148804251550045</v>
      </c>
      <c r="N14" s="758">
        <v>10.008857395925599</v>
      </c>
      <c r="O14" s="758">
        <v>9.7431355181576613</v>
      </c>
      <c r="P14" s="758">
        <v>3.6315323294951281</v>
      </c>
      <c r="Q14" s="153">
        <v>15</v>
      </c>
      <c r="R14" s="159"/>
      <c r="S14" s="24"/>
    </row>
    <row r="15" spans="1:19" s="29" customFormat="1" ht="11.1" customHeight="1" x14ac:dyDescent="0.2">
      <c r="A15" s="87">
        <v>16</v>
      </c>
      <c r="B15" s="101" t="s">
        <v>99</v>
      </c>
      <c r="C15" s="757">
        <v>99.999999999999986</v>
      </c>
      <c r="D15" s="758">
        <v>3.5069075451647183</v>
      </c>
      <c r="E15" s="758">
        <v>2.6567481402763016</v>
      </c>
      <c r="F15" s="758">
        <v>2.6567481402763016</v>
      </c>
      <c r="G15" s="758">
        <v>3.4360609280906838</v>
      </c>
      <c r="H15" s="758">
        <v>2.763018065887354</v>
      </c>
      <c r="I15" s="758">
        <v>7.2972015586255754</v>
      </c>
      <c r="J15" s="758">
        <v>5.3489195890896211</v>
      </c>
      <c r="K15" s="758">
        <v>23.202267091746371</v>
      </c>
      <c r="L15" s="758">
        <v>22.316684378320936</v>
      </c>
      <c r="M15" s="758">
        <v>5.9865391427559329</v>
      </c>
      <c r="N15" s="758">
        <v>9.8122564647538066</v>
      </c>
      <c r="O15" s="758">
        <v>8.1827842720510091</v>
      </c>
      <c r="P15" s="758">
        <v>2.8338646829613885</v>
      </c>
      <c r="Q15" s="153">
        <v>16</v>
      </c>
      <c r="R15" s="159"/>
      <c r="S15" s="28"/>
    </row>
    <row r="16" spans="1:19" s="29" customFormat="1" ht="11.1" customHeight="1" x14ac:dyDescent="0.2">
      <c r="A16" s="87">
        <v>17</v>
      </c>
      <c r="B16" s="101" t="s">
        <v>42</v>
      </c>
      <c r="C16" s="757">
        <v>100</v>
      </c>
      <c r="D16" s="758">
        <v>2.2997835497835495</v>
      </c>
      <c r="E16" s="758">
        <v>2.4621212121212119</v>
      </c>
      <c r="F16" s="758">
        <v>3.8149350649350646</v>
      </c>
      <c r="G16" s="758">
        <v>4.4642857142857144</v>
      </c>
      <c r="H16" s="758">
        <v>2.7597402597402598</v>
      </c>
      <c r="I16" s="758">
        <v>9.9025974025974026</v>
      </c>
      <c r="J16" s="758">
        <v>7.0346320346320352</v>
      </c>
      <c r="K16" s="758">
        <v>23.322510822510822</v>
      </c>
      <c r="L16" s="758">
        <v>20.238095238095237</v>
      </c>
      <c r="M16" s="758">
        <v>6.412337662337662</v>
      </c>
      <c r="N16" s="758">
        <v>8.3062770562770556</v>
      </c>
      <c r="O16" s="758">
        <v>6.2229437229437234</v>
      </c>
      <c r="P16" s="758">
        <v>2.7597402597402598</v>
      </c>
      <c r="Q16" s="153">
        <v>17</v>
      </c>
      <c r="R16" s="159"/>
      <c r="S16" s="28"/>
    </row>
    <row r="17" spans="1:19" s="29" customFormat="1" ht="11.1" customHeight="1" x14ac:dyDescent="0.2">
      <c r="A17" s="87">
        <v>21</v>
      </c>
      <c r="B17" s="101" t="s">
        <v>43</v>
      </c>
      <c r="C17" s="757">
        <v>100.00000000000001</v>
      </c>
      <c r="D17" s="758">
        <v>3.664302600472813</v>
      </c>
      <c r="E17" s="758">
        <v>3.1323877068557917</v>
      </c>
      <c r="F17" s="758">
        <v>3.4869976359338062</v>
      </c>
      <c r="G17" s="758">
        <v>3.0141843971631204</v>
      </c>
      <c r="H17" s="758">
        <v>1.8321513002364065</v>
      </c>
      <c r="I17" s="758">
        <v>7.5059101654846332</v>
      </c>
      <c r="J17" s="758">
        <v>10.99290780141844</v>
      </c>
      <c r="K17" s="758">
        <v>29.373522458628841</v>
      </c>
      <c r="L17" s="758">
        <v>18.912529550827422</v>
      </c>
      <c r="M17" s="758">
        <v>4.6099290780141837</v>
      </c>
      <c r="N17" s="758">
        <v>5.6737588652482271</v>
      </c>
      <c r="O17" s="758">
        <v>6.1465721040189125</v>
      </c>
      <c r="P17" s="758">
        <v>1.6548463356973995</v>
      </c>
      <c r="Q17" s="153">
        <v>21</v>
      </c>
      <c r="R17" s="159"/>
      <c r="S17" s="28"/>
    </row>
    <row r="18" spans="1:19" s="29" customFormat="1" ht="11.1" customHeight="1" x14ac:dyDescent="0.2">
      <c r="A18" s="87">
        <v>22</v>
      </c>
      <c r="B18" s="101" t="s">
        <v>44</v>
      </c>
      <c r="C18" s="757">
        <v>100</v>
      </c>
      <c r="D18" s="758">
        <v>3.4296028880866429</v>
      </c>
      <c r="E18" s="758">
        <v>3.5499398315282793</v>
      </c>
      <c r="F18" s="758">
        <v>3.7304452466907341</v>
      </c>
      <c r="G18" s="758">
        <v>3.8507821901323709</v>
      </c>
      <c r="H18" s="758">
        <v>2.4669073405535502</v>
      </c>
      <c r="I18" s="758">
        <v>6.5583634175691934</v>
      </c>
      <c r="J18" s="758">
        <v>10.048134777376655</v>
      </c>
      <c r="K18" s="758">
        <v>23.525872442839951</v>
      </c>
      <c r="L18" s="758">
        <v>17.629362214199759</v>
      </c>
      <c r="M18" s="758">
        <v>4.6931407942238268</v>
      </c>
      <c r="N18" s="758">
        <v>8.8447653429602884</v>
      </c>
      <c r="O18" s="758">
        <v>6.8592057761732859</v>
      </c>
      <c r="P18" s="758">
        <v>4.8134777376654636</v>
      </c>
      <c r="Q18" s="153">
        <v>22</v>
      </c>
      <c r="R18" s="159"/>
    </row>
    <row r="19" spans="1:19" s="29" customFormat="1" ht="11.1" customHeight="1" x14ac:dyDescent="0.2">
      <c r="A19" s="87">
        <v>23</v>
      </c>
      <c r="B19" s="101" t="s">
        <v>45</v>
      </c>
      <c r="C19" s="757">
        <v>100</v>
      </c>
      <c r="D19" s="758">
        <v>2.6556776556776556</v>
      </c>
      <c r="E19" s="758">
        <v>3.4798534798534799</v>
      </c>
      <c r="F19" s="758">
        <v>4.09035409035409</v>
      </c>
      <c r="G19" s="758">
        <v>5.7692307692307692</v>
      </c>
      <c r="H19" s="758">
        <v>3.1746031746031744</v>
      </c>
      <c r="I19" s="758">
        <v>7.2344322344322354</v>
      </c>
      <c r="J19" s="758">
        <v>5.8608058608058604</v>
      </c>
      <c r="K19" s="758">
        <v>19.871794871794872</v>
      </c>
      <c r="L19" s="758">
        <v>19.68864468864469</v>
      </c>
      <c r="M19" s="758">
        <v>6.3492063492063489</v>
      </c>
      <c r="N19" s="758">
        <v>9.9816849816849818</v>
      </c>
      <c r="O19" s="758">
        <v>9.0659340659340657</v>
      </c>
      <c r="P19" s="758">
        <v>2.7777777777777777</v>
      </c>
      <c r="Q19" s="153">
        <v>23</v>
      </c>
      <c r="R19" s="159"/>
    </row>
    <row r="20" spans="1:19" s="29" customFormat="1" ht="11.1" customHeight="1" x14ac:dyDescent="0.2">
      <c r="A20" s="87">
        <v>24</v>
      </c>
      <c r="B20" s="101" t="s">
        <v>46</v>
      </c>
      <c r="C20" s="757">
        <v>100</v>
      </c>
      <c r="D20" s="758">
        <v>3.1763247598388595</v>
      </c>
      <c r="E20" s="758">
        <v>3.1143476913541988</v>
      </c>
      <c r="F20" s="758">
        <v>3.5791757049891544</v>
      </c>
      <c r="G20" s="758">
        <v>5.6089246978617915</v>
      </c>
      <c r="H20" s="758">
        <v>3.1298419584753643</v>
      </c>
      <c r="I20" s="758">
        <v>7.9640533002788967</v>
      </c>
      <c r="J20" s="758">
        <v>8.0415246358847234</v>
      </c>
      <c r="K20" s="758">
        <v>23.039975209172606</v>
      </c>
      <c r="L20" s="758">
        <v>19.398822435698793</v>
      </c>
      <c r="M20" s="758">
        <v>5.5779361636194613</v>
      </c>
      <c r="N20" s="758">
        <v>9.62193988224357</v>
      </c>
      <c r="O20" s="758">
        <v>5.6554074992252863</v>
      </c>
      <c r="P20" s="758">
        <v>2.0917260613572979</v>
      </c>
      <c r="Q20" s="153">
        <v>24</v>
      </c>
      <c r="R20" s="159"/>
      <c r="S20" s="24"/>
    </row>
    <row r="21" spans="1:19" s="29" customFormat="1" ht="11.1" customHeight="1" x14ac:dyDescent="0.2">
      <c r="A21" s="87">
        <v>25</v>
      </c>
      <c r="B21" s="101" t="s">
        <v>180</v>
      </c>
      <c r="C21" s="757">
        <v>99.999999999999986</v>
      </c>
      <c r="D21" s="758">
        <v>3.1669350509930223</v>
      </c>
      <c r="E21" s="758">
        <v>2.9522275899087491</v>
      </c>
      <c r="F21" s="758">
        <v>4.0257648953301128</v>
      </c>
      <c r="G21" s="758">
        <v>4.6162104133118627</v>
      </c>
      <c r="H21" s="758">
        <v>3.435319377348363</v>
      </c>
      <c r="I21" s="758">
        <v>8.1052066559312941</v>
      </c>
      <c r="J21" s="758">
        <v>7.3000536768652715</v>
      </c>
      <c r="K21" s="758">
        <v>21.470746108427267</v>
      </c>
      <c r="L21" s="758">
        <v>21.417069243156199</v>
      </c>
      <c r="M21" s="758">
        <v>6.5485775630703165</v>
      </c>
      <c r="N21" s="758">
        <v>9.1787439613526569</v>
      </c>
      <c r="O21" s="758">
        <v>6.2801932367149762</v>
      </c>
      <c r="P21" s="758">
        <v>1.5029522275899088</v>
      </c>
      <c r="Q21" s="153">
        <v>25</v>
      </c>
      <c r="R21" s="159"/>
      <c r="S21" s="24"/>
    </row>
    <row r="22" spans="1:19" s="29" customFormat="1" ht="11.1" customHeight="1" x14ac:dyDescent="0.2">
      <c r="A22" s="87">
        <v>26</v>
      </c>
      <c r="B22" s="101" t="s">
        <v>319</v>
      </c>
      <c r="C22" s="757">
        <v>100</v>
      </c>
      <c r="D22" s="758">
        <v>2.0221289584128193</v>
      </c>
      <c r="E22" s="758">
        <v>2.2892025944296073</v>
      </c>
      <c r="F22" s="758">
        <v>3.7390309042350243</v>
      </c>
      <c r="G22" s="758">
        <v>5.9900801220908049</v>
      </c>
      <c r="H22" s="758">
        <v>2.7851964898893553</v>
      </c>
      <c r="I22" s="758">
        <v>8.2029759633727579</v>
      </c>
      <c r="J22" s="758">
        <v>4.5784051888592145</v>
      </c>
      <c r="K22" s="758">
        <v>17.550553223960321</v>
      </c>
      <c r="L22" s="758">
        <v>20.52651659671881</v>
      </c>
      <c r="M22" s="758">
        <v>7.3254483021747419</v>
      </c>
      <c r="N22" s="758">
        <v>11.369706219000381</v>
      </c>
      <c r="O22" s="758">
        <v>9.2331171308660824</v>
      </c>
      <c r="P22" s="758">
        <v>4.3876383059900803</v>
      </c>
      <c r="Q22" s="153">
        <v>26</v>
      </c>
      <c r="R22" s="159"/>
      <c r="S22" s="24"/>
    </row>
    <row r="23" spans="1:19" s="29" customFormat="1" ht="11.1" customHeight="1" x14ac:dyDescent="0.2">
      <c r="A23" s="87">
        <v>31</v>
      </c>
      <c r="B23" s="101" t="s">
        <v>47</v>
      </c>
      <c r="C23" s="757">
        <v>100</v>
      </c>
      <c r="D23" s="758">
        <v>3.1315240083507305</v>
      </c>
      <c r="E23" s="758">
        <v>2.8966597077244258</v>
      </c>
      <c r="F23" s="758">
        <v>4.2797494780793315</v>
      </c>
      <c r="G23" s="758">
        <v>4.3580375782881005</v>
      </c>
      <c r="H23" s="758">
        <v>2.4269311064718164</v>
      </c>
      <c r="I23" s="758">
        <v>8.6116910229645107</v>
      </c>
      <c r="J23" s="758">
        <v>10.255741127348642</v>
      </c>
      <c r="K23" s="758">
        <v>23.538622129436327</v>
      </c>
      <c r="L23" s="758">
        <v>19.467640918580376</v>
      </c>
      <c r="M23" s="758">
        <v>5.036534446764092</v>
      </c>
      <c r="N23" s="758">
        <v>8.1680584551148225</v>
      </c>
      <c r="O23" s="758">
        <v>6.15866388308977</v>
      </c>
      <c r="P23" s="758">
        <v>1.6701461377870561</v>
      </c>
      <c r="Q23" s="153">
        <v>31</v>
      </c>
      <c r="R23" s="159"/>
      <c r="S23" s="24"/>
    </row>
    <row r="24" spans="1:19" s="29" customFormat="1" ht="11.1" customHeight="1" x14ac:dyDescent="0.2">
      <c r="A24" s="87">
        <v>32</v>
      </c>
      <c r="B24" s="101" t="s">
        <v>48</v>
      </c>
      <c r="C24" s="757">
        <v>100.00000000000001</v>
      </c>
      <c r="D24" s="758">
        <v>2.5601374570446733</v>
      </c>
      <c r="E24" s="758">
        <v>2.8350515463917527</v>
      </c>
      <c r="F24" s="758">
        <v>3.1099656357388317</v>
      </c>
      <c r="G24" s="758">
        <v>4.072164948453608</v>
      </c>
      <c r="H24" s="758">
        <v>2.731958762886598</v>
      </c>
      <c r="I24" s="758">
        <v>8.5738831615120272</v>
      </c>
      <c r="J24" s="758">
        <v>9.5532646048109964</v>
      </c>
      <c r="K24" s="758">
        <v>22.59450171821306</v>
      </c>
      <c r="L24" s="758">
        <v>18.195876288659793</v>
      </c>
      <c r="M24" s="758">
        <v>5.5326460481099655</v>
      </c>
      <c r="N24" s="758">
        <v>9.5017182130584192</v>
      </c>
      <c r="O24" s="758">
        <v>7.5773195876288657</v>
      </c>
      <c r="P24" s="758">
        <v>3.1615120274914088</v>
      </c>
      <c r="Q24" s="153">
        <v>32</v>
      </c>
      <c r="R24" s="159"/>
      <c r="S24" s="28"/>
    </row>
    <row r="25" spans="1:19" s="29" customFormat="1" ht="11.1" customHeight="1" x14ac:dyDescent="0.2">
      <c r="A25" s="87">
        <v>33</v>
      </c>
      <c r="B25" s="101" t="s">
        <v>181</v>
      </c>
      <c r="C25" s="757">
        <v>100</v>
      </c>
      <c r="D25" s="758">
        <v>6.3291139240506329</v>
      </c>
      <c r="E25" s="758">
        <v>2.5316455696202533</v>
      </c>
      <c r="F25" s="758">
        <v>3.79746835443038</v>
      </c>
      <c r="G25" s="758">
        <v>2.5316455696202533</v>
      </c>
      <c r="H25" s="758">
        <v>1.2658227848101267</v>
      </c>
      <c r="I25" s="758">
        <v>11.39240506329114</v>
      </c>
      <c r="J25" s="758">
        <v>18.9873417721519</v>
      </c>
      <c r="K25" s="758">
        <v>20.253164556962027</v>
      </c>
      <c r="L25" s="758">
        <v>20.253164556962027</v>
      </c>
      <c r="M25" s="758">
        <v>3.79746835443038</v>
      </c>
      <c r="N25" s="758">
        <v>6.3291139240506329</v>
      </c>
      <c r="O25" s="758">
        <v>2.5316455696202533</v>
      </c>
      <c r="P25" s="758">
        <v>0</v>
      </c>
      <c r="Q25" s="153">
        <v>33</v>
      </c>
      <c r="R25" s="159"/>
      <c r="S25" s="28"/>
    </row>
    <row r="26" spans="1:19" s="29" customFormat="1" ht="11.1" customHeight="1" x14ac:dyDescent="0.2">
      <c r="A26" s="87">
        <v>34</v>
      </c>
      <c r="B26" s="101" t="s">
        <v>49</v>
      </c>
      <c r="C26" s="757">
        <v>99.999999999999986</v>
      </c>
      <c r="D26" s="758">
        <v>3.0859995461765375</v>
      </c>
      <c r="E26" s="758">
        <v>3.108690719310188</v>
      </c>
      <c r="F26" s="758">
        <v>2.8817789879736782</v>
      </c>
      <c r="G26" s="758">
        <v>3.4263671431813023</v>
      </c>
      <c r="H26" s="758">
        <v>1.8379850238257316</v>
      </c>
      <c r="I26" s="758">
        <v>7.6696165191740411</v>
      </c>
      <c r="J26" s="758">
        <v>7.8284547311095976</v>
      </c>
      <c r="K26" s="758">
        <v>21.080099841161786</v>
      </c>
      <c r="L26" s="758">
        <v>20.626276378488768</v>
      </c>
      <c r="M26" s="758">
        <v>6.8754254594962569</v>
      </c>
      <c r="N26" s="758">
        <v>11.277513047424552</v>
      </c>
      <c r="O26" s="758">
        <v>8.2142046743816657</v>
      </c>
      <c r="P26" s="758">
        <v>2.0875879282958931</v>
      </c>
      <c r="Q26" s="153">
        <v>34</v>
      </c>
      <c r="R26" s="159"/>
      <c r="S26" s="28"/>
    </row>
    <row r="27" spans="1:19" s="29" customFormat="1" ht="11.1" customHeight="1" x14ac:dyDescent="0.2">
      <c r="A27" s="87">
        <v>35</v>
      </c>
      <c r="B27" s="101" t="s">
        <v>91</v>
      </c>
      <c r="C27" s="757">
        <v>100.00000000000001</v>
      </c>
      <c r="D27" s="758">
        <v>3.7376586741889986</v>
      </c>
      <c r="E27" s="758">
        <v>2.5035260930888574</v>
      </c>
      <c r="F27" s="758">
        <v>4.090267983074753</v>
      </c>
      <c r="G27" s="758">
        <v>4.4781382228490836</v>
      </c>
      <c r="H27" s="758">
        <v>2.8913963328631875</v>
      </c>
      <c r="I27" s="758">
        <v>9.9435825105782794</v>
      </c>
      <c r="J27" s="758">
        <v>8.5331452750352614</v>
      </c>
      <c r="K27" s="758">
        <v>24.294781382228493</v>
      </c>
      <c r="L27" s="758">
        <v>19.2524682651622</v>
      </c>
      <c r="M27" s="758">
        <v>5.535966149506347</v>
      </c>
      <c r="N27" s="758">
        <v>8.7447108603667143</v>
      </c>
      <c r="O27" s="758">
        <v>4.6191819464033852</v>
      </c>
      <c r="P27" s="758">
        <v>1.3751763046544427</v>
      </c>
      <c r="Q27" s="153">
        <v>35</v>
      </c>
      <c r="R27" s="159"/>
    </row>
    <row r="28" spans="1:19" s="29" customFormat="1" ht="11.1" customHeight="1" x14ac:dyDescent="0.2">
      <c r="A28" s="87">
        <v>36</v>
      </c>
      <c r="B28" s="101" t="s">
        <v>50</v>
      </c>
      <c r="C28" s="757">
        <v>100.00000000000001</v>
      </c>
      <c r="D28" s="758">
        <v>3.0749354005167961</v>
      </c>
      <c r="E28" s="758">
        <v>3.3074935400516794</v>
      </c>
      <c r="F28" s="758">
        <v>3.9534883720930232</v>
      </c>
      <c r="G28" s="758">
        <v>4.7803617571059425</v>
      </c>
      <c r="H28" s="758">
        <v>3.1266149870801034</v>
      </c>
      <c r="I28" s="758">
        <v>7.5968992248062017</v>
      </c>
      <c r="J28" s="758">
        <v>8.2170542635658919</v>
      </c>
      <c r="K28" s="758">
        <v>23.746770025839794</v>
      </c>
      <c r="L28" s="758">
        <v>20.413436692506458</v>
      </c>
      <c r="M28" s="758">
        <v>5.3488372093023253</v>
      </c>
      <c r="N28" s="758">
        <v>7.8811369509043923</v>
      </c>
      <c r="O28" s="758">
        <v>6.3565891472868215</v>
      </c>
      <c r="P28" s="758">
        <v>2.1963824289405682</v>
      </c>
      <c r="Q28" s="153">
        <v>36</v>
      </c>
      <c r="R28" s="159"/>
    </row>
    <row r="29" spans="1:19" s="29" customFormat="1" ht="11.1" customHeight="1" x14ac:dyDescent="0.2">
      <c r="A29" s="87">
        <v>41</v>
      </c>
      <c r="B29" s="101" t="s">
        <v>51</v>
      </c>
      <c r="C29" s="757">
        <v>100</v>
      </c>
      <c r="D29" s="758">
        <v>3.4667507091080996</v>
      </c>
      <c r="E29" s="758">
        <v>3.0255278915852504</v>
      </c>
      <c r="F29" s="758">
        <v>3.2776552158840211</v>
      </c>
      <c r="G29" s="758">
        <v>3.9079735266309488</v>
      </c>
      <c r="H29" s="758">
        <v>2.4897573274503624</v>
      </c>
      <c r="I29" s="758">
        <v>6.6183422628427362</v>
      </c>
      <c r="J29" s="758">
        <v>6.901985502678853</v>
      </c>
      <c r="K29" s="758">
        <v>22.880554680113459</v>
      </c>
      <c r="L29" s="758">
        <v>21.241727072171447</v>
      </c>
      <c r="M29" s="758">
        <v>6.901985502678853</v>
      </c>
      <c r="N29" s="758">
        <v>8.0680743775606683</v>
      </c>
      <c r="O29" s="758">
        <v>8.6038449416955558</v>
      </c>
      <c r="P29" s="758">
        <v>2.6158209895997477</v>
      </c>
      <c r="Q29" s="153">
        <v>41</v>
      </c>
      <c r="R29" s="159"/>
      <c r="S29" s="24"/>
    </row>
    <row r="30" spans="1:19" s="29" customFormat="1" ht="11.1" customHeight="1" x14ac:dyDescent="0.2">
      <c r="A30" s="87">
        <v>42</v>
      </c>
      <c r="B30" s="101" t="s">
        <v>52</v>
      </c>
      <c r="C30" s="757">
        <v>100.00000000000001</v>
      </c>
      <c r="D30" s="758">
        <v>3.1995170540295805</v>
      </c>
      <c r="E30" s="758">
        <v>3.1089646845759131</v>
      </c>
      <c r="F30" s="758">
        <v>3.8635677633564742</v>
      </c>
      <c r="G30" s="758">
        <v>3.9239360096589198</v>
      </c>
      <c r="H30" s="758">
        <v>1.9921521279806822</v>
      </c>
      <c r="I30" s="758">
        <v>6.0066405070932687</v>
      </c>
      <c r="J30" s="758">
        <v>6.3688499849079383</v>
      </c>
      <c r="K30" s="758">
        <v>21.792936915182615</v>
      </c>
      <c r="L30" s="758">
        <v>20.102626018714158</v>
      </c>
      <c r="M30" s="758">
        <v>6.5499547238152722</v>
      </c>
      <c r="N30" s="758">
        <v>9.5985511620887412</v>
      </c>
      <c r="O30" s="758">
        <v>9.9607606399034108</v>
      </c>
      <c r="P30" s="758">
        <v>3.5315424086930274</v>
      </c>
      <c r="Q30" s="153">
        <v>42</v>
      </c>
      <c r="R30" s="159"/>
      <c r="S30" s="24"/>
    </row>
    <row r="31" spans="1:19" s="29" customFormat="1" ht="11.1" customHeight="1" x14ac:dyDescent="0.2">
      <c r="A31" s="87">
        <v>43</v>
      </c>
      <c r="B31" s="101" t="s">
        <v>53</v>
      </c>
      <c r="C31" s="757">
        <v>100</v>
      </c>
      <c r="D31" s="758">
        <v>3.4199965102076431</v>
      </c>
      <c r="E31" s="758">
        <v>3.5246902809282847</v>
      </c>
      <c r="F31" s="758">
        <v>3.3327517012737742</v>
      </c>
      <c r="G31" s="758">
        <v>3.8736695166637589</v>
      </c>
      <c r="H31" s="758">
        <v>2.006630605478974</v>
      </c>
      <c r="I31" s="758">
        <v>8.0788693072762161</v>
      </c>
      <c r="J31" s="758">
        <v>8.5848891990926539</v>
      </c>
      <c r="K31" s="758">
        <v>23.346710870703195</v>
      </c>
      <c r="L31" s="758">
        <v>19.176409003664283</v>
      </c>
      <c r="M31" s="758">
        <v>5.4266271156866166</v>
      </c>
      <c r="N31" s="758">
        <v>8.9513173966149004</v>
      </c>
      <c r="O31" s="758">
        <v>7.7298900715407433</v>
      </c>
      <c r="P31" s="758">
        <v>2.5475484208689583</v>
      </c>
      <c r="Q31" s="153">
        <v>43</v>
      </c>
      <c r="R31" s="159"/>
      <c r="S31" s="24"/>
    </row>
    <row r="32" spans="1:19" s="29" customFormat="1" ht="11.1" customHeight="1" x14ac:dyDescent="0.2">
      <c r="A32" s="87">
        <v>44</v>
      </c>
      <c r="B32" s="101" t="s">
        <v>54</v>
      </c>
      <c r="C32" s="757">
        <v>100</v>
      </c>
      <c r="D32" s="758">
        <v>4.4128646222887067</v>
      </c>
      <c r="E32" s="758">
        <v>3.6898529045125903</v>
      </c>
      <c r="F32" s="758">
        <v>4.68711044627275</v>
      </c>
      <c r="G32" s="758">
        <v>5.285464971328846</v>
      </c>
      <c r="H32" s="758">
        <v>2.6676639242084268</v>
      </c>
      <c r="I32" s="758">
        <v>8.5764148591373726</v>
      </c>
      <c r="J32" s="758">
        <v>7.4545001246571925</v>
      </c>
      <c r="K32" s="758">
        <v>26.676639242084267</v>
      </c>
      <c r="L32" s="758">
        <v>16.105709299426575</v>
      </c>
      <c r="M32" s="758">
        <v>4.6123161306407381</v>
      </c>
      <c r="N32" s="758">
        <v>7.8534031413612562</v>
      </c>
      <c r="O32" s="758">
        <v>5.6345051109449011</v>
      </c>
      <c r="P32" s="758">
        <v>2.343555223136375</v>
      </c>
      <c r="Q32" s="153">
        <v>44</v>
      </c>
      <c r="R32" s="159"/>
      <c r="S32" s="24"/>
    </row>
    <row r="33" spans="1:19" s="29" customFormat="1" ht="11.1" customHeight="1" x14ac:dyDescent="0.2">
      <c r="A33" s="87">
        <v>45</v>
      </c>
      <c r="B33" s="101" t="s">
        <v>55</v>
      </c>
      <c r="C33" s="757">
        <v>100</v>
      </c>
      <c r="D33" s="758">
        <v>1.6</v>
      </c>
      <c r="E33" s="758">
        <v>0.8</v>
      </c>
      <c r="F33" s="758">
        <v>0</v>
      </c>
      <c r="G33" s="758">
        <v>1.6</v>
      </c>
      <c r="H33" s="758">
        <v>3.2</v>
      </c>
      <c r="I33" s="758">
        <v>8.4</v>
      </c>
      <c r="J33" s="758">
        <v>5.6000000000000005</v>
      </c>
      <c r="K33" s="758">
        <v>24</v>
      </c>
      <c r="L33" s="758">
        <v>34.4</v>
      </c>
      <c r="M33" s="758">
        <v>11.200000000000001</v>
      </c>
      <c r="N33" s="758">
        <v>6</v>
      </c>
      <c r="O33" s="758">
        <v>2</v>
      </c>
      <c r="P33" s="758">
        <v>1.2</v>
      </c>
      <c r="Q33" s="153">
        <v>45</v>
      </c>
      <c r="R33" s="159"/>
      <c r="S33" s="28"/>
    </row>
    <row r="34" spans="1:19" s="29" customFormat="1" ht="11.1" customHeight="1" x14ac:dyDescent="0.2">
      <c r="A34" s="87">
        <v>46</v>
      </c>
      <c r="B34" s="101" t="s">
        <v>56</v>
      </c>
      <c r="C34" s="757">
        <v>100.00000000000001</v>
      </c>
      <c r="D34" s="758">
        <v>3.007518796992481</v>
      </c>
      <c r="E34" s="758">
        <v>3.7593984962406015</v>
      </c>
      <c r="F34" s="758">
        <v>4.4038668098818476</v>
      </c>
      <c r="G34" s="758">
        <v>4.8335123523093451</v>
      </c>
      <c r="H34" s="758">
        <v>2.1482277121374866</v>
      </c>
      <c r="I34" s="758">
        <v>13.426423200859292</v>
      </c>
      <c r="J34" s="758">
        <v>10.311493018259936</v>
      </c>
      <c r="K34" s="758">
        <v>21.911922663802365</v>
      </c>
      <c r="L34" s="758">
        <v>21.697099892588614</v>
      </c>
      <c r="M34" s="758">
        <v>3.5445757250268528</v>
      </c>
      <c r="N34" s="758">
        <v>5.3705692803437159</v>
      </c>
      <c r="O34" s="758">
        <v>4.7261009667024707</v>
      </c>
      <c r="P34" s="758">
        <v>0.85929108485499461</v>
      </c>
      <c r="Q34" s="153">
        <v>46</v>
      </c>
      <c r="R34" s="159"/>
      <c r="S34" s="28"/>
    </row>
    <row r="35" spans="1:19" s="29" customFormat="1" ht="11.1" customHeight="1" x14ac:dyDescent="0.2">
      <c r="A35" s="87">
        <v>47</v>
      </c>
      <c r="B35" s="101" t="s">
        <v>57</v>
      </c>
      <c r="C35" s="757">
        <v>100.00000000000001</v>
      </c>
      <c r="D35" s="758">
        <v>4.1479820627802688</v>
      </c>
      <c r="E35" s="758">
        <v>3.9237668161434982</v>
      </c>
      <c r="F35" s="758">
        <v>5.3811659192825116</v>
      </c>
      <c r="G35" s="758">
        <v>5.8295964125560538</v>
      </c>
      <c r="H35" s="758"/>
      <c r="I35" s="758">
        <v>5.0448430493273539</v>
      </c>
      <c r="J35" s="758">
        <v>4.5964125560538118</v>
      </c>
      <c r="K35" s="758">
        <v>23.99103139013453</v>
      </c>
      <c r="L35" s="758">
        <v>23.094170403587444</v>
      </c>
      <c r="M35" s="758">
        <v>4.4843049327354256</v>
      </c>
      <c r="N35" s="758">
        <v>8.6322869955156953</v>
      </c>
      <c r="O35" s="758">
        <v>5.8295964125560538</v>
      </c>
      <c r="P35" s="758">
        <v>2.1300448430493271</v>
      </c>
      <c r="Q35" s="153">
        <v>47</v>
      </c>
      <c r="R35" s="159"/>
      <c r="S35" s="28"/>
    </row>
    <row r="36" spans="1:19" s="29" customFormat="1" ht="11.1" customHeight="1" x14ac:dyDescent="0.2">
      <c r="A36" s="87">
        <v>48</v>
      </c>
      <c r="B36" s="101" t="s">
        <v>58</v>
      </c>
      <c r="C36" s="757">
        <v>100</v>
      </c>
      <c r="D36" s="758">
        <v>0</v>
      </c>
      <c r="E36" s="758">
        <v>0</v>
      </c>
      <c r="F36" s="758">
        <v>0</v>
      </c>
      <c r="G36" s="758">
        <v>0</v>
      </c>
      <c r="H36" s="758">
        <v>0</v>
      </c>
      <c r="I36" s="758">
        <v>9.0909090909090917</v>
      </c>
      <c r="J36" s="758">
        <v>9.0909090909090917</v>
      </c>
      <c r="K36" s="758">
        <v>54.54545454545454</v>
      </c>
      <c r="L36" s="758">
        <v>18.181818181818183</v>
      </c>
      <c r="M36" s="758">
        <v>9.0909090909090917</v>
      </c>
      <c r="N36" s="758">
        <v>0</v>
      </c>
      <c r="O36" s="758">
        <v>0</v>
      </c>
      <c r="P36" s="758">
        <v>0</v>
      </c>
      <c r="Q36" s="153">
        <v>48</v>
      </c>
      <c r="R36" s="159"/>
    </row>
    <row r="37" spans="1:19" s="29" customFormat="1" ht="11.1" customHeight="1" x14ac:dyDescent="0.2">
      <c r="A37" s="87">
        <v>51</v>
      </c>
      <c r="B37" s="101" t="s">
        <v>59</v>
      </c>
      <c r="C37" s="757">
        <v>100.00000000000001</v>
      </c>
      <c r="D37" s="758">
        <v>3.2286598850066341</v>
      </c>
      <c r="E37" s="758">
        <v>2.4325519681556833</v>
      </c>
      <c r="F37" s="758">
        <v>3.4055727554179565</v>
      </c>
      <c r="G37" s="758">
        <v>6.2361786819991156</v>
      </c>
      <c r="H37" s="758">
        <v>3.6267138434321096</v>
      </c>
      <c r="I37" s="758">
        <v>6.147722246793454</v>
      </c>
      <c r="J37" s="758">
        <v>4.9535603715170282</v>
      </c>
      <c r="K37" s="758">
        <v>18.443166740380363</v>
      </c>
      <c r="L37" s="758">
        <v>24.546660769570984</v>
      </c>
      <c r="M37" s="758">
        <v>7.2976559044670504</v>
      </c>
      <c r="N37" s="758">
        <v>8.5802742149491387</v>
      </c>
      <c r="O37" s="758">
        <v>7.7399380804953566</v>
      </c>
      <c r="P37" s="758">
        <v>3.3613445378151261</v>
      </c>
      <c r="Q37" s="153">
        <v>51</v>
      </c>
      <c r="R37" s="159"/>
    </row>
    <row r="38" spans="1:19" s="29" customFormat="1" ht="11.1" customHeight="1" x14ac:dyDescent="0.2">
      <c r="A38" s="87">
        <v>52</v>
      </c>
      <c r="B38" s="101" t="s">
        <v>132</v>
      </c>
      <c r="C38" s="757">
        <v>100</v>
      </c>
      <c r="D38" s="758">
        <v>3.160200250312891</v>
      </c>
      <c r="E38" s="758">
        <v>2.5344180225281603</v>
      </c>
      <c r="F38" s="758">
        <v>2.9724655819774721</v>
      </c>
      <c r="G38" s="758">
        <v>3.4105131414267831</v>
      </c>
      <c r="H38" s="758">
        <v>2.3153942428035044</v>
      </c>
      <c r="I38" s="758">
        <v>6.2578222778473096</v>
      </c>
      <c r="J38" s="758">
        <v>5.6007509386733423</v>
      </c>
      <c r="K38" s="758">
        <v>19.586983729662077</v>
      </c>
      <c r="L38" s="758">
        <v>21.276595744680851</v>
      </c>
      <c r="M38" s="758">
        <v>6.6020025031289107</v>
      </c>
      <c r="N38" s="758">
        <v>10.168961201501878</v>
      </c>
      <c r="O38" s="758">
        <v>12.672090112640802</v>
      </c>
      <c r="P38" s="758">
        <v>3.4418022528160201</v>
      </c>
      <c r="Q38" s="153">
        <v>52</v>
      </c>
      <c r="R38" s="159"/>
      <c r="S38" s="24"/>
    </row>
    <row r="39" spans="1:19" s="29" customFormat="1" ht="10.9" customHeight="1" x14ac:dyDescent="0.2">
      <c r="A39" s="87">
        <v>53</v>
      </c>
      <c r="B39" s="101" t="s">
        <v>60</v>
      </c>
      <c r="C39" s="757">
        <v>100</v>
      </c>
      <c r="D39" s="758">
        <v>3.4261241970021414</v>
      </c>
      <c r="E39" s="758">
        <v>3.4796573875802999</v>
      </c>
      <c r="F39" s="758">
        <v>4.4967880085653107</v>
      </c>
      <c r="G39" s="758">
        <v>5.6745182012847968</v>
      </c>
      <c r="H39" s="758">
        <v>2.5695931477516059</v>
      </c>
      <c r="I39" s="758">
        <v>7.9229122055674521</v>
      </c>
      <c r="J39" s="758">
        <v>5.7815845824411136</v>
      </c>
      <c r="K39" s="758">
        <v>17.505353319057814</v>
      </c>
      <c r="L39" s="758">
        <v>24.62526766595289</v>
      </c>
      <c r="M39" s="758">
        <v>8.6188436830835116</v>
      </c>
      <c r="N39" s="758">
        <v>8.2441113490364017</v>
      </c>
      <c r="O39" s="758">
        <v>6.6381156316916492</v>
      </c>
      <c r="P39" s="758">
        <v>1.0171306209850108</v>
      </c>
      <c r="Q39" s="153">
        <v>53</v>
      </c>
      <c r="R39" s="159"/>
      <c r="S39" s="24"/>
    </row>
    <row r="40" spans="1:19" s="29" customFormat="1" ht="10.9" customHeight="1" x14ac:dyDescent="0.2">
      <c r="A40" s="87">
        <v>54</v>
      </c>
      <c r="B40" s="101" t="s">
        <v>135</v>
      </c>
      <c r="C40" s="757">
        <v>100.00000000000001</v>
      </c>
      <c r="D40" s="758">
        <v>3.1301482701812189</v>
      </c>
      <c r="E40" s="758">
        <v>2.8006589785831961</v>
      </c>
      <c r="F40" s="758">
        <v>2.6359143327841847</v>
      </c>
      <c r="G40" s="758">
        <v>5.6013179571663922</v>
      </c>
      <c r="H40" s="758">
        <v>2.9654036243822075</v>
      </c>
      <c r="I40" s="758">
        <v>8.731466227347612</v>
      </c>
      <c r="J40" s="758">
        <v>5.6013179571663922</v>
      </c>
      <c r="K40" s="758">
        <v>16.144975288303129</v>
      </c>
      <c r="L40" s="758">
        <v>24.711696869851728</v>
      </c>
      <c r="M40" s="758">
        <v>9.5551894563426689</v>
      </c>
      <c r="N40" s="758">
        <v>9.8846787479406917</v>
      </c>
      <c r="O40" s="758">
        <v>7.0840197693574956</v>
      </c>
      <c r="P40" s="758">
        <v>1.1532125205930808</v>
      </c>
      <c r="Q40" s="153">
        <v>54</v>
      </c>
      <c r="R40" s="159"/>
      <c r="S40" s="24"/>
    </row>
    <row r="41" spans="1:19" s="29" customFormat="1" ht="10.9" customHeight="1" x14ac:dyDescent="0.2">
      <c r="A41" s="87">
        <v>55</v>
      </c>
      <c r="B41" s="101" t="s">
        <v>166</v>
      </c>
      <c r="C41" s="757">
        <v>100</v>
      </c>
      <c r="D41" s="758">
        <v>3.0752916224814424</v>
      </c>
      <c r="E41" s="758">
        <v>3.0399434429126901</v>
      </c>
      <c r="F41" s="758">
        <v>3.7469070342877346</v>
      </c>
      <c r="G41" s="758">
        <v>4.1003888299752562</v>
      </c>
      <c r="H41" s="758">
        <v>2.6157652880876636</v>
      </c>
      <c r="I41" s="758">
        <v>6.5394132202191591</v>
      </c>
      <c r="J41" s="758">
        <v>6.8575468363379288</v>
      </c>
      <c r="K41" s="758">
        <v>21.880523153057617</v>
      </c>
      <c r="L41" s="758">
        <v>22.693531283138917</v>
      </c>
      <c r="M41" s="758">
        <v>6.3980205019441501</v>
      </c>
      <c r="N41" s="758">
        <v>8.5896076352067858</v>
      </c>
      <c r="O41" s="758">
        <v>7.5291622481442211</v>
      </c>
      <c r="P41" s="758">
        <v>2.9338989042064334</v>
      </c>
      <c r="Q41" s="153">
        <v>55</v>
      </c>
      <c r="R41" s="159"/>
      <c r="S41" s="24"/>
    </row>
    <row r="42" spans="1:19" s="29" customFormat="1" ht="10.9" customHeight="1" x14ac:dyDescent="0.2">
      <c r="A42" s="87">
        <v>61</v>
      </c>
      <c r="B42" s="101" t="s">
        <v>64</v>
      </c>
      <c r="C42" s="757">
        <v>100</v>
      </c>
      <c r="D42" s="758">
        <v>2.924731182795699</v>
      </c>
      <c r="E42" s="758">
        <v>2.7096774193548385</v>
      </c>
      <c r="F42" s="758">
        <v>4</v>
      </c>
      <c r="G42" s="758">
        <v>4.817204301075269</v>
      </c>
      <c r="H42" s="758">
        <v>3.3978494623655915</v>
      </c>
      <c r="I42" s="758">
        <v>7.3118279569892479</v>
      </c>
      <c r="J42" s="758">
        <v>5.161290322580645</v>
      </c>
      <c r="K42" s="758">
        <v>18.193548387096776</v>
      </c>
      <c r="L42" s="758">
        <v>24.21505376344086</v>
      </c>
      <c r="M42" s="758">
        <v>6.3655913978494629</v>
      </c>
      <c r="N42" s="758">
        <v>9.2903225806451619</v>
      </c>
      <c r="O42" s="758">
        <v>8.086021505376344</v>
      </c>
      <c r="P42" s="758">
        <v>3.5268817204301075</v>
      </c>
      <c r="Q42" s="153">
        <v>61</v>
      </c>
      <c r="R42" s="159"/>
      <c r="S42" s="28"/>
    </row>
    <row r="43" spans="1:19" s="29" customFormat="1" ht="10.9" customHeight="1" x14ac:dyDescent="0.2">
      <c r="A43" s="87">
        <v>62</v>
      </c>
      <c r="B43" s="101" t="s">
        <v>65</v>
      </c>
      <c r="C43" s="757">
        <v>100</v>
      </c>
      <c r="D43" s="758">
        <v>3.3707865168539324</v>
      </c>
      <c r="E43" s="758">
        <v>4.5965270684371804</v>
      </c>
      <c r="F43" s="758">
        <v>5.0051072522982638</v>
      </c>
      <c r="G43" s="758">
        <v>3.9836567926455571</v>
      </c>
      <c r="H43" s="758">
        <v>2.7579162410623086</v>
      </c>
      <c r="I43" s="758">
        <v>10.112359550561797</v>
      </c>
      <c r="J43" s="758">
        <v>4.5965270684371804</v>
      </c>
      <c r="K43" s="758">
        <v>22.165474974463738</v>
      </c>
      <c r="L43" s="758">
        <v>20.020429009193055</v>
      </c>
      <c r="M43" s="758">
        <v>6.1287027579162414</v>
      </c>
      <c r="N43" s="758">
        <v>7.7630234933605724</v>
      </c>
      <c r="O43" s="758">
        <v>7.354443309499489</v>
      </c>
      <c r="P43" s="758">
        <v>2.1450459652706844</v>
      </c>
      <c r="Q43" s="153">
        <v>62</v>
      </c>
      <c r="R43" s="159"/>
      <c r="S43" s="28"/>
    </row>
    <row r="44" spans="1:19" s="29" customFormat="1" ht="10.9" customHeight="1" x14ac:dyDescent="0.2">
      <c r="A44" s="87">
        <v>63</v>
      </c>
      <c r="B44" s="101" t="s">
        <v>66</v>
      </c>
      <c r="C44" s="757">
        <v>99.999999999999986</v>
      </c>
      <c r="D44" s="758">
        <v>4.946996466431095</v>
      </c>
      <c r="E44" s="758">
        <v>4.2402826855123674</v>
      </c>
      <c r="F44" s="758">
        <v>5.3003533568904597</v>
      </c>
      <c r="G44" s="758">
        <v>4.0636042402826851</v>
      </c>
      <c r="H44" s="758">
        <v>2.4734982332155475</v>
      </c>
      <c r="I44" s="758">
        <v>7.0671378091872796</v>
      </c>
      <c r="J44" s="758">
        <v>4.0636042402826851</v>
      </c>
      <c r="K44" s="758">
        <v>24.204946996466433</v>
      </c>
      <c r="L44" s="758">
        <v>21.554770318021202</v>
      </c>
      <c r="M44" s="758">
        <v>7.2438162544169611</v>
      </c>
      <c r="N44" s="758">
        <v>7.5971731448763249</v>
      </c>
      <c r="O44" s="758">
        <v>5.830388692579505</v>
      </c>
      <c r="P44" s="758">
        <v>1.4134275618374559</v>
      </c>
      <c r="Q44" s="153">
        <v>63</v>
      </c>
      <c r="R44" s="159"/>
      <c r="S44" s="28"/>
    </row>
    <row r="45" spans="1:19" s="29" customFormat="1" ht="10.9" customHeight="1" x14ac:dyDescent="0.2">
      <c r="A45" s="87">
        <v>64</v>
      </c>
      <c r="B45" s="101" t="s">
        <v>67</v>
      </c>
      <c r="C45" s="757">
        <v>100</v>
      </c>
      <c r="D45" s="758">
        <v>4.3103448275862073</v>
      </c>
      <c r="E45" s="758">
        <v>2.2988505747126435</v>
      </c>
      <c r="F45" s="758">
        <v>6.6091954022988508</v>
      </c>
      <c r="G45" s="758">
        <v>7.4712643678160928</v>
      </c>
      <c r="H45" s="758">
        <v>5.7471264367816088</v>
      </c>
      <c r="I45" s="758">
        <v>6.6091954022988508</v>
      </c>
      <c r="J45" s="758">
        <v>4.8850574712643677</v>
      </c>
      <c r="K45" s="758">
        <v>19.540229885057471</v>
      </c>
      <c r="L45" s="758">
        <v>24.425287356321839</v>
      </c>
      <c r="M45" s="758">
        <v>6.8965517241379306</v>
      </c>
      <c r="N45" s="758">
        <v>4.5977011494252871</v>
      </c>
      <c r="O45" s="758">
        <v>6.0344827586206895</v>
      </c>
      <c r="P45" s="758">
        <v>0.57471264367816088</v>
      </c>
      <c r="Q45" s="153">
        <v>64</v>
      </c>
      <c r="R45" s="159"/>
    </row>
    <row r="46" spans="1:19" s="29" customFormat="1" ht="10.9" customHeight="1" x14ac:dyDescent="0.2">
      <c r="A46" s="87">
        <v>65</v>
      </c>
      <c r="B46" s="101" t="s">
        <v>68</v>
      </c>
      <c r="C46" s="757">
        <v>100</v>
      </c>
      <c r="D46" s="758">
        <v>2.037351443123939</v>
      </c>
      <c r="E46" s="758">
        <v>3.7351443123938877</v>
      </c>
      <c r="F46" s="758">
        <v>5.7724957555178262</v>
      </c>
      <c r="G46" s="758">
        <v>5.6027164685908319</v>
      </c>
      <c r="H46" s="758">
        <v>3.9049235993208828</v>
      </c>
      <c r="I46" s="758">
        <v>7.8098471986417657</v>
      </c>
      <c r="J46" s="758">
        <v>3.225806451612903</v>
      </c>
      <c r="K46" s="758">
        <v>20.203735144312393</v>
      </c>
      <c r="L46" s="758">
        <v>30.560271646859082</v>
      </c>
      <c r="M46" s="758">
        <v>4.7538200339558569</v>
      </c>
      <c r="N46" s="758">
        <v>6.9609507640067916</v>
      </c>
      <c r="O46" s="758">
        <v>3.9049235993208828</v>
      </c>
      <c r="P46" s="758">
        <v>1.5280135823429541</v>
      </c>
      <c r="Q46" s="153">
        <v>65</v>
      </c>
      <c r="R46" s="159"/>
    </row>
    <row r="47" spans="1:19" s="29" customFormat="1" ht="10.9" customHeight="1" x14ac:dyDescent="0.2">
      <c r="A47" s="87">
        <v>66</v>
      </c>
      <c r="B47" s="101" t="s">
        <v>69</v>
      </c>
      <c r="C47" s="757">
        <v>100.00000000000001</v>
      </c>
      <c r="D47" s="758">
        <v>3.4382767191383596</v>
      </c>
      <c r="E47" s="758">
        <v>3.9768019884009944</v>
      </c>
      <c r="F47" s="758">
        <v>4.6396023198011598</v>
      </c>
      <c r="G47" s="758">
        <v>6.4623032311516155</v>
      </c>
      <c r="H47" s="758">
        <v>3.5211267605633805</v>
      </c>
      <c r="I47" s="758">
        <v>7.1251035625517805</v>
      </c>
      <c r="J47" s="758">
        <v>5.3024026512013256</v>
      </c>
      <c r="K47" s="758">
        <v>21.209610604805302</v>
      </c>
      <c r="L47" s="758">
        <v>23.32228666114333</v>
      </c>
      <c r="M47" s="758">
        <v>5.6752278376139182</v>
      </c>
      <c r="N47" s="758">
        <v>7.995028997514499</v>
      </c>
      <c r="O47" s="758">
        <v>5.9237779618889812</v>
      </c>
      <c r="P47" s="758">
        <v>1.4084507042253522</v>
      </c>
      <c r="Q47" s="153">
        <v>66</v>
      </c>
      <c r="R47" s="159"/>
      <c r="S47" s="24"/>
    </row>
    <row r="48" spans="1:19" s="29" customFormat="1" ht="10.9" customHeight="1" x14ac:dyDescent="0.2">
      <c r="A48" s="87">
        <v>71</v>
      </c>
      <c r="B48" s="101" t="s">
        <v>70</v>
      </c>
      <c r="C48" s="757">
        <v>100.00000000000001</v>
      </c>
      <c r="D48" s="758">
        <v>3.1026252983293556</v>
      </c>
      <c r="E48" s="758">
        <v>2.8042959427207634</v>
      </c>
      <c r="F48" s="758">
        <v>4.3556085918854421</v>
      </c>
      <c r="G48" s="758">
        <v>4.5346062052505962</v>
      </c>
      <c r="H48" s="758">
        <v>3.281622911694511</v>
      </c>
      <c r="I48" s="758">
        <v>9.3675417661097846</v>
      </c>
      <c r="J48" s="758">
        <v>4.8329355608591884</v>
      </c>
      <c r="K48" s="758">
        <v>20.107398568019093</v>
      </c>
      <c r="L48" s="758">
        <v>22.374701670644392</v>
      </c>
      <c r="M48" s="758">
        <v>6.9809069212410506</v>
      </c>
      <c r="N48" s="758">
        <v>8.770883054892602</v>
      </c>
      <c r="O48" s="758">
        <v>7.7565632458233891</v>
      </c>
      <c r="P48" s="758">
        <v>1.7303102625298328</v>
      </c>
      <c r="Q48" s="153">
        <v>71</v>
      </c>
      <c r="R48" s="159"/>
      <c r="S48" s="24"/>
    </row>
    <row r="49" spans="1:19" s="29" customFormat="1" ht="10.9" customHeight="1" x14ac:dyDescent="0.2">
      <c r="A49" s="87">
        <v>72</v>
      </c>
      <c r="B49" s="101" t="s">
        <v>71</v>
      </c>
      <c r="C49" s="757">
        <v>99.999999999999986</v>
      </c>
      <c r="D49" s="758">
        <v>3.4378159757330633</v>
      </c>
      <c r="E49" s="758">
        <v>3.4378159757330633</v>
      </c>
      <c r="F49" s="758">
        <v>5.4600606673407484</v>
      </c>
      <c r="G49" s="758">
        <v>6.8082237950792042</v>
      </c>
      <c r="H49" s="758">
        <v>3.1007751937984498</v>
      </c>
      <c r="I49" s="758">
        <v>6.6059993259184369</v>
      </c>
      <c r="J49" s="758">
        <v>4.7522750252780588</v>
      </c>
      <c r="K49" s="758">
        <v>23.525446579036064</v>
      </c>
      <c r="L49" s="758">
        <v>21.30097741826761</v>
      </c>
      <c r="M49" s="758">
        <v>6.4037748567576669</v>
      </c>
      <c r="N49" s="758">
        <v>7.8193461408830478</v>
      </c>
      <c r="O49" s="758">
        <v>5.7971014492753623</v>
      </c>
      <c r="P49" s="758">
        <v>1.5503875968992249</v>
      </c>
      <c r="Q49" s="153">
        <v>72</v>
      </c>
      <c r="R49" s="159"/>
      <c r="S49" s="24"/>
    </row>
    <row r="50" spans="1:19" s="29" customFormat="1" ht="11.1" customHeight="1" x14ac:dyDescent="0.2">
      <c r="A50" s="87">
        <v>81</v>
      </c>
      <c r="B50" s="101" t="s">
        <v>5</v>
      </c>
      <c r="C50" s="757">
        <v>100</v>
      </c>
      <c r="D50" s="758">
        <v>3.008070432868672</v>
      </c>
      <c r="E50" s="758">
        <v>3.1548055759354363</v>
      </c>
      <c r="F50" s="758">
        <v>4.6955245781364638</v>
      </c>
      <c r="G50" s="758">
        <v>3.8151137197358769</v>
      </c>
      <c r="H50" s="758">
        <v>3.008070432868672</v>
      </c>
      <c r="I50" s="758">
        <v>8.4372707263389586</v>
      </c>
      <c r="J50" s="758">
        <v>6.2362435803374909</v>
      </c>
      <c r="K50" s="758">
        <v>22.083639031548056</v>
      </c>
      <c r="L50" s="758">
        <v>22.597212032281732</v>
      </c>
      <c r="M50" s="758">
        <v>5.5759354365370513</v>
      </c>
      <c r="N50" s="758">
        <v>9.0242112986060157</v>
      </c>
      <c r="O50" s="758">
        <v>6.3829787234042552</v>
      </c>
      <c r="P50" s="758">
        <v>1.9809244314013204</v>
      </c>
      <c r="Q50" s="153">
        <v>81</v>
      </c>
      <c r="R50" s="159"/>
      <c r="S50" s="24"/>
    </row>
    <row r="51" spans="1:19" s="29" customFormat="1" ht="11.1" customHeight="1" x14ac:dyDescent="0.2">
      <c r="A51" s="87">
        <v>82</v>
      </c>
      <c r="B51" s="101" t="s">
        <v>72</v>
      </c>
      <c r="C51" s="757">
        <v>100</v>
      </c>
      <c r="D51" s="758">
        <v>3.3542976939203357</v>
      </c>
      <c r="E51" s="758">
        <v>3.4800838574423483</v>
      </c>
      <c r="F51" s="758">
        <v>3.0607966457023061</v>
      </c>
      <c r="G51" s="758">
        <v>4.6960167714884697</v>
      </c>
      <c r="H51" s="758">
        <v>3.3123689727463308</v>
      </c>
      <c r="I51" s="758">
        <v>7.7987421383647799</v>
      </c>
      <c r="J51" s="758">
        <v>6.8763102725366867</v>
      </c>
      <c r="K51" s="758">
        <v>23.186582809224319</v>
      </c>
      <c r="L51" s="758">
        <v>20.838574423480082</v>
      </c>
      <c r="M51" s="758">
        <v>6.4150943396226419</v>
      </c>
      <c r="N51" s="758">
        <v>9.2243186582809216</v>
      </c>
      <c r="O51" s="758">
        <v>5.6603773584905666</v>
      </c>
      <c r="P51" s="758">
        <v>2.0964360587002098</v>
      </c>
      <c r="Q51" s="153">
        <v>82</v>
      </c>
      <c r="R51" s="159"/>
      <c r="S51" s="28"/>
    </row>
    <row r="52" spans="1:19" s="29" customFormat="1" ht="11.1" customHeight="1" x14ac:dyDescent="0.2">
      <c r="A52" s="87">
        <v>83</v>
      </c>
      <c r="B52" s="101" t="s">
        <v>73</v>
      </c>
      <c r="C52" s="757">
        <v>100</v>
      </c>
      <c r="D52" s="758">
        <v>2.8241335044929397</v>
      </c>
      <c r="E52" s="758">
        <v>2.9525032092426189</v>
      </c>
      <c r="F52" s="758">
        <v>4.0436456996148911</v>
      </c>
      <c r="G52" s="758">
        <v>3.7869062901155326</v>
      </c>
      <c r="H52" s="758">
        <v>2.7599486521181</v>
      </c>
      <c r="I52" s="758">
        <v>7.4454428754813868</v>
      </c>
      <c r="J52" s="758">
        <v>5.9050064184852378</v>
      </c>
      <c r="K52" s="758">
        <v>17.586649550706031</v>
      </c>
      <c r="L52" s="758">
        <v>21.951219512195124</v>
      </c>
      <c r="M52" s="758">
        <v>6.033376123234917</v>
      </c>
      <c r="N52" s="758">
        <v>8.7933247753530157</v>
      </c>
      <c r="O52" s="758">
        <v>10.397946084724005</v>
      </c>
      <c r="P52" s="758">
        <v>5.5198973042362001</v>
      </c>
      <c r="Q52" s="153">
        <v>83</v>
      </c>
      <c r="R52" s="159"/>
      <c r="S52" s="28"/>
    </row>
    <row r="53" spans="1:19" s="29" customFormat="1" ht="11.1" customHeight="1" x14ac:dyDescent="0.2">
      <c r="A53" s="87">
        <v>91</v>
      </c>
      <c r="B53" s="101" t="s">
        <v>74</v>
      </c>
      <c r="C53" s="757">
        <v>100</v>
      </c>
      <c r="D53" s="758">
        <v>3.90625</v>
      </c>
      <c r="E53" s="758">
        <v>3.1960227272727271</v>
      </c>
      <c r="F53" s="758">
        <v>3.6221590909090913</v>
      </c>
      <c r="G53" s="758">
        <v>3.9772727272727271</v>
      </c>
      <c r="H53" s="758">
        <v>3.6931818181818183</v>
      </c>
      <c r="I53" s="758">
        <v>9.0198863636363633</v>
      </c>
      <c r="J53" s="758">
        <v>7.7414772727272725</v>
      </c>
      <c r="K53" s="758">
        <v>22.230113636363637</v>
      </c>
      <c r="L53" s="758">
        <v>18.394886363636363</v>
      </c>
      <c r="M53" s="758">
        <v>5.1136363636363642</v>
      </c>
      <c r="N53" s="758">
        <v>10.014204545454545</v>
      </c>
      <c r="O53" s="758">
        <v>6.4630681818181825</v>
      </c>
      <c r="P53" s="758">
        <v>2.6278409090909092</v>
      </c>
      <c r="Q53" s="153">
        <v>91</v>
      </c>
      <c r="R53" s="159"/>
      <c r="S53" s="28"/>
    </row>
    <row r="54" spans="1:19" s="29" customFormat="1" ht="11.1" customHeight="1" x14ac:dyDescent="0.2">
      <c r="A54" s="87">
        <v>92</v>
      </c>
      <c r="B54" s="101" t="s">
        <v>75</v>
      </c>
      <c r="C54" s="757">
        <v>100</v>
      </c>
      <c r="D54" s="758">
        <v>10.112359550561797</v>
      </c>
      <c r="E54" s="758">
        <v>5.8988764044943816</v>
      </c>
      <c r="F54" s="758">
        <v>3.089887640449438</v>
      </c>
      <c r="G54" s="758">
        <v>1.4044943820224718</v>
      </c>
      <c r="H54" s="758">
        <v>0.84269662921348309</v>
      </c>
      <c r="I54" s="758">
        <v>25.280898876404496</v>
      </c>
      <c r="J54" s="758">
        <v>20.50561797752809</v>
      </c>
      <c r="K54" s="758">
        <v>23.876404494382022</v>
      </c>
      <c r="L54" s="758">
        <v>6.7415730337078648</v>
      </c>
      <c r="M54" s="758">
        <v>1.1235955056179776</v>
      </c>
      <c r="N54" s="758">
        <v>0.84269662921348309</v>
      </c>
      <c r="O54" s="758">
        <v>0.2808988764044944</v>
      </c>
      <c r="P54" s="758">
        <v>0</v>
      </c>
      <c r="Q54" s="153">
        <v>92</v>
      </c>
      <c r="R54" s="159"/>
    </row>
    <row r="55" spans="1:19" s="29" customFormat="1" ht="11.1" customHeight="1" x14ac:dyDescent="0.2">
      <c r="A55" s="87">
        <v>93</v>
      </c>
      <c r="B55" s="101" t="s">
        <v>76</v>
      </c>
      <c r="C55" s="757">
        <v>100.00000000000001</v>
      </c>
      <c r="D55" s="758">
        <v>3.0749519538757211</v>
      </c>
      <c r="E55" s="758">
        <v>3.4593209481101859</v>
      </c>
      <c r="F55" s="758">
        <v>3.5874439461883409</v>
      </c>
      <c r="G55" s="758">
        <v>5.5733504163997436</v>
      </c>
      <c r="H55" s="758">
        <v>2.6905829596412558</v>
      </c>
      <c r="I55" s="758">
        <v>8.3279948750800781</v>
      </c>
      <c r="J55" s="758">
        <v>6.2139654067905195</v>
      </c>
      <c r="K55" s="758">
        <v>20.051249199231261</v>
      </c>
      <c r="L55" s="758">
        <v>21.780909673286356</v>
      </c>
      <c r="M55" s="758">
        <v>6.5983344010249843</v>
      </c>
      <c r="N55" s="758">
        <v>9.6732863549007053</v>
      </c>
      <c r="O55" s="758">
        <v>6.4702114029468296</v>
      </c>
      <c r="P55" s="758">
        <v>2.498398462524023</v>
      </c>
      <c r="Q55" s="153">
        <v>93</v>
      </c>
      <c r="R55" s="159"/>
    </row>
    <row r="56" spans="1:19" s="29" customFormat="1" ht="11.1" customHeight="1" x14ac:dyDescent="0.2">
      <c r="A56" s="87">
        <v>94</v>
      </c>
      <c r="B56" s="101" t="s">
        <v>77</v>
      </c>
      <c r="C56" s="757">
        <v>100</v>
      </c>
      <c r="D56" s="758">
        <v>2.8020211299954063</v>
      </c>
      <c r="E56" s="758">
        <v>2.5264124942581532</v>
      </c>
      <c r="F56" s="758">
        <v>3.8125861276986681</v>
      </c>
      <c r="G56" s="758">
        <v>4.2719338539274236</v>
      </c>
      <c r="H56" s="758">
        <v>2.4804777216352778</v>
      </c>
      <c r="I56" s="758">
        <v>7.8548461185117127</v>
      </c>
      <c r="J56" s="758">
        <v>6.7983463481855768</v>
      </c>
      <c r="K56" s="758">
        <v>20.532843362425357</v>
      </c>
      <c r="L56" s="758">
        <v>23.15112540192926</v>
      </c>
      <c r="M56" s="758">
        <v>6.8442811208084517</v>
      </c>
      <c r="N56" s="758">
        <v>9.1410197519522285</v>
      </c>
      <c r="O56" s="758">
        <v>6.8902158934313267</v>
      </c>
      <c r="P56" s="758">
        <v>2.8938906752411575</v>
      </c>
      <c r="Q56" s="153">
        <v>94</v>
      </c>
      <c r="R56" s="159"/>
      <c r="S56" s="24"/>
    </row>
    <row r="57" spans="1:19" s="29" customFormat="1" ht="11.1" customHeight="1" x14ac:dyDescent="0.2">
      <c r="A57" s="87">
        <v>101</v>
      </c>
      <c r="B57" s="101" t="s">
        <v>78</v>
      </c>
      <c r="C57" s="757">
        <v>99.999999999999986</v>
      </c>
      <c r="D57" s="758">
        <v>3.4782608695652173</v>
      </c>
      <c r="E57" s="758">
        <v>3.7681159420289858</v>
      </c>
      <c r="F57" s="758">
        <v>4.4122383252818036</v>
      </c>
      <c r="G57" s="758">
        <v>4.8953301127214166</v>
      </c>
      <c r="H57" s="758">
        <v>2.8663446054750406</v>
      </c>
      <c r="I57" s="758">
        <v>7.5362318840579716</v>
      </c>
      <c r="J57" s="758">
        <v>4.9597423510466987</v>
      </c>
      <c r="K57" s="758">
        <v>21.77133655394525</v>
      </c>
      <c r="L57" s="758">
        <v>24.057971014492754</v>
      </c>
      <c r="M57" s="758">
        <v>7.3107890499194843</v>
      </c>
      <c r="N57" s="758">
        <v>7.3752012882447664</v>
      </c>
      <c r="O57" s="758">
        <v>5.7648953301127213</v>
      </c>
      <c r="P57" s="758">
        <v>1.8035426731078905</v>
      </c>
      <c r="Q57" s="153">
        <v>101</v>
      </c>
      <c r="R57" s="159"/>
      <c r="S57" s="24"/>
    </row>
    <row r="58" spans="1:19" s="29" customFormat="1" ht="11.1" customHeight="1" x14ac:dyDescent="0.2">
      <c r="A58" s="87">
        <v>102</v>
      </c>
      <c r="B58" s="101" t="s">
        <v>79</v>
      </c>
      <c r="C58" s="757">
        <v>100</v>
      </c>
      <c r="D58" s="758">
        <v>4.8076923076923084</v>
      </c>
      <c r="E58" s="758">
        <v>0.96153846153846156</v>
      </c>
      <c r="F58" s="758">
        <v>0.96153846153846156</v>
      </c>
      <c r="G58" s="758">
        <v>1.9230769230769231</v>
      </c>
      <c r="H58" s="758">
        <v>5.7692307692307692</v>
      </c>
      <c r="I58" s="758">
        <v>8.6538461538461533</v>
      </c>
      <c r="J58" s="758">
        <v>6.7307692307692308</v>
      </c>
      <c r="K58" s="758">
        <v>22.115384615384613</v>
      </c>
      <c r="L58" s="758">
        <v>25.961538461538463</v>
      </c>
      <c r="M58" s="758">
        <v>6.7307692307692308</v>
      </c>
      <c r="N58" s="758">
        <v>10.576923076923077</v>
      </c>
      <c r="O58" s="758">
        <v>2.8846153846153846</v>
      </c>
      <c r="P58" s="758">
        <v>1.9230769230769231</v>
      </c>
      <c r="Q58" s="153">
        <v>102</v>
      </c>
      <c r="R58" s="159"/>
      <c r="S58" s="24"/>
    </row>
    <row r="59" spans="1:19" s="29" customFormat="1" ht="11.1" customHeight="1" x14ac:dyDescent="0.2">
      <c r="A59" s="87">
        <v>103</v>
      </c>
      <c r="B59" s="101" t="s">
        <v>80</v>
      </c>
      <c r="C59" s="757">
        <v>100</v>
      </c>
      <c r="D59" s="758">
        <v>5.3960964408725598</v>
      </c>
      <c r="E59" s="758">
        <v>5.7405281285878305</v>
      </c>
      <c r="F59" s="758">
        <v>8.9552238805970141</v>
      </c>
      <c r="G59" s="758">
        <v>6.0849598163030993</v>
      </c>
      <c r="H59" s="758">
        <v>3.0998851894374284</v>
      </c>
      <c r="I59" s="758">
        <v>5.6257175660160739</v>
      </c>
      <c r="J59" s="758">
        <v>5.1664753157290475</v>
      </c>
      <c r="K59" s="758">
        <v>28.587830080367393</v>
      </c>
      <c r="L59" s="758">
        <v>17.56601607347876</v>
      </c>
      <c r="M59" s="758">
        <v>3.3295063145809412</v>
      </c>
      <c r="N59" s="758">
        <v>5.8553386911595871</v>
      </c>
      <c r="O59" s="758">
        <v>3.9035591274397241</v>
      </c>
      <c r="P59" s="758">
        <v>0.68886337543053955</v>
      </c>
      <c r="Q59" s="153">
        <v>103</v>
      </c>
      <c r="R59" s="159"/>
      <c r="S59" s="24"/>
    </row>
    <row r="60" spans="1:19" s="29" customFormat="1" ht="11.1" customHeight="1" x14ac:dyDescent="0.2">
      <c r="A60" s="87">
        <v>105</v>
      </c>
      <c r="B60" s="101" t="s">
        <v>81</v>
      </c>
      <c r="C60" s="757">
        <v>100</v>
      </c>
      <c r="D60" s="758">
        <v>4.1366906474820144</v>
      </c>
      <c r="E60" s="758">
        <v>4.1366906474820144</v>
      </c>
      <c r="F60" s="758">
        <v>5.9352517985611506</v>
      </c>
      <c r="G60" s="758">
        <v>7.0143884892086321</v>
      </c>
      <c r="H60" s="758">
        <v>2.3381294964028778</v>
      </c>
      <c r="I60" s="758">
        <v>4.6762589928057556</v>
      </c>
      <c r="J60" s="758">
        <v>3.2374100719424459</v>
      </c>
      <c r="K60" s="758">
        <v>21.402877697841728</v>
      </c>
      <c r="L60" s="758">
        <v>22.482014388489208</v>
      </c>
      <c r="M60" s="758">
        <v>6.1151079136690649</v>
      </c>
      <c r="N60" s="758">
        <v>11.330935251798561</v>
      </c>
      <c r="O60" s="758">
        <v>5.755395683453238</v>
      </c>
      <c r="P60" s="758">
        <v>1.4388489208633095</v>
      </c>
      <c r="Q60" s="153">
        <v>105</v>
      </c>
      <c r="R60" s="159"/>
      <c r="S60" s="28"/>
    </row>
    <row r="61" spans="1:19" s="29" customFormat="1" ht="11.1" customHeight="1" x14ac:dyDescent="0.2">
      <c r="A61" s="87">
        <v>106</v>
      </c>
      <c r="B61" s="101" t="s">
        <v>82</v>
      </c>
      <c r="C61" s="757">
        <v>100</v>
      </c>
      <c r="D61" s="758">
        <v>3.7076271186440675</v>
      </c>
      <c r="E61" s="758">
        <v>3.8135593220338984</v>
      </c>
      <c r="F61" s="758">
        <v>5.0847457627118651</v>
      </c>
      <c r="G61" s="758">
        <v>3.7076271186440675</v>
      </c>
      <c r="H61" s="758">
        <v>1.6949152542372881</v>
      </c>
      <c r="I61" s="758">
        <v>5.0847457627118651</v>
      </c>
      <c r="J61" s="758">
        <v>5.1906779661016946</v>
      </c>
      <c r="K61" s="758">
        <v>22.987288135593221</v>
      </c>
      <c r="L61" s="758">
        <v>19.067796610169491</v>
      </c>
      <c r="M61" s="758">
        <v>8.3686440677966107</v>
      </c>
      <c r="N61" s="758">
        <v>10.699152542372882</v>
      </c>
      <c r="O61" s="758">
        <v>7.6271186440677967</v>
      </c>
      <c r="P61" s="758">
        <v>2.9661016949152543</v>
      </c>
      <c r="Q61" s="153">
        <v>106</v>
      </c>
      <c r="R61" s="159"/>
      <c r="S61" s="28"/>
    </row>
    <row r="62" spans="1:19" s="29" customFormat="1" ht="11.1" customHeight="1" x14ac:dyDescent="0.2">
      <c r="A62" s="87">
        <v>107</v>
      </c>
      <c r="B62" s="101" t="s">
        <v>83</v>
      </c>
      <c r="C62" s="757">
        <v>100</v>
      </c>
      <c r="D62" s="758">
        <v>2.1028037383177569</v>
      </c>
      <c r="E62" s="758">
        <v>2.8037383177570092</v>
      </c>
      <c r="F62" s="758">
        <v>4.4392523364485976</v>
      </c>
      <c r="G62" s="758">
        <v>5.6074766355140184</v>
      </c>
      <c r="H62" s="758">
        <v>3.2242990654205608</v>
      </c>
      <c r="I62" s="758">
        <v>7.5233644859813085</v>
      </c>
      <c r="J62" s="758">
        <v>4.2523364485981308</v>
      </c>
      <c r="K62" s="758">
        <v>20.046728971962615</v>
      </c>
      <c r="L62" s="758">
        <v>26.682242990654203</v>
      </c>
      <c r="M62" s="758">
        <v>5.6542056074766354</v>
      </c>
      <c r="N62" s="758">
        <v>8.7850467289719631</v>
      </c>
      <c r="O62" s="758">
        <v>6.962616822429907</v>
      </c>
      <c r="P62" s="758">
        <v>1.9158878504672898</v>
      </c>
      <c r="Q62" s="153">
        <v>107</v>
      </c>
      <c r="R62" s="159"/>
      <c r="S62" s="28"/>
    </row>
    <row r="63" spans="1:19" s="29" customFormat="1" ht="11.1" customHeight="1" x14ac:dyDescent="0.2">
      <c r="A63" s="87">
        <v>108</v>
      </c>
      <c r="B63" s="101" t="s">
        <v>84</v>
      </c>
      <c r="C63" s="757">
        <v>100</v>
      </c>
      <c r="D63" s="758">
        <v>3.0389363722697058</v>
      </c>
      <c r="E63" s="758">
        <v>2.7540360873694207</v>
      </c>
      <c r="F63" s="758">
        <v>3.4188034188034191</v>
      </c>
      <c r="G63" s="758">
        <v>4.4634377967711298</v>
      </c>
      <c r="H63" s="758">
        <v>2.7540360873694207</v>
      </c>
      <c r="I63" s="758">
        <v>7.4074074074074066</v>
      </c>
      <c r="J63" s="758">
        <v>4.9382716049382713</v>
      </c>
      <c r="K63" s="758">
        <v>18.613485280151949</v>
      </c>
      <c r="L63" s="758">
        <v>22.602089268755936</v>
      </c>
      <c r="M63" s="758">
        <v>7.8822412155745498</v>
      </c>
      <c r="N63" s="758">
        <v>11.680911680911681</v>
      </c>
      <c r="O63" s="758">
        <v>8.6419753086419746</v>
      </c>
      <c r="P63" s="758">
        <v>1.8043684710351375</v>
      </c>
      <c r="Q63" s="153">
        <v>108</v>
      </c>
      <c r="R63" s="159"/>
    </row>
    <row r="64" spans="1:19" s="29" customFormat="1" ht="11.1" customHeight="1" x14ac:dyDescent="0.2">
      <c r="A64" s="87">
        <v>109</v>
      </c>
      <c r="B64" s="101" t="s">
        <v>145</v>
      </c>
      <c r="C64" s="757">
        <v>100</v>
      </c>
      <c r="D64" s="758">
        <v>2.8089887640449436</v>
      </c>
      <c r="E64" s="758">
        <v>3.1835205992509366</v>
      </c>
      <c r="F64" s="758">
        <v>4.3071161048689142</v>
      </c>
      <c r="G64" s="758">
        <v>7.3033707865168536</v>
      </c>
      <c r="H64" s="758">
        <v>6.179775280898876</v>
      </c>
      <c r="I64" s="758">
        <v>8.0524344569288395</v>
      </c>
      <c r="J64" s="758">
        <v>3.7453183520599254</v>
      </c>
      <c r="K64" s="758">
        <v>18.164794007490638</v>
      </c>
      <c r="L64" s="758">
        <v>30.711610486891384</v>
      </c>
      <c r="M64" s="758">
        <v>5.0561797752808983</v>
      </c>
      <c r="N64" s="758">
        <v>7.4906367041198507</v>
      </c>
      <c r="O64" s="758">
        <v>2.4344569288389515</v>
      </c>
      <c r="P64" s="758">
        <v>0.5617977528089888</v>
      </c>
      <c r="Q64" s="153">
        <v>109</v>
      </c>
      <c r="R64" s="159"/>
    </row>
    <row r="65" spans="1:19" s="29" customFormat="1" ht="11.1" customHeight="1" x14ac:dyDescent="0.2">
      <c r="A65" s="87">
        <v>111</v>
      </c>
      <c r="B65" s="101" t="s">
        <v>85</v>
      </c>
      <c r="C65" s="757">
        <v>99.999999999999986</v>
      </c>
      <c r="D65" s="758">
        <v>3.4351996430961407</v>
      </c>
      <c r="E65" s="758">
        <v>2.4091010484050859</v>
      </c>
      <c r="F65" s="758">
        <v>2.9444568369395494</v>
      </c>
      <c r="G65" s="758">
        <v>3.0113763105063573</v>
      </c>
      <c r="H65" s="758">
        <v>2.1637296453267902</v>
      </c>
      <c r="I65" s="758">
        <v>6.6473343743029227</v>
      </c>
      <c r="J65" s="758">
        <v>8.521079634173546</v>
      </c>
      <c r="K65" s="758">
        <v>26.700869953156371</v>
      </c>
      <c r="L65" s="758">
        <v>18.31362926611644</v>
      </c>
      <c r="M65" s="758">
        <v>6.2681240240910112</v>
      </c>
      <c r="N65" s="758">
        <v>9.8817755966986383</v>
      </c>
      <c r="O65" s="758">
        <v>7.2049966540263215</v>
      </c>
      <c r="P65" s="758">
        <v>2.4983270131608299</v>
      </c>
      <c r="Q65" s="153">
        <v>111</v>
      </c>
      <c r="R65" s="159"/>
      <c r="S65" s="24"/>
    </row>
    <row r="66" spans="1:19" s="29" customFormat="1" ht="11.1" customHeight="1" x14ac:dyDescent="0.2">
      <c r="A66" s="87">
        <v>112</v>
      </c>
      <c r="B66" s="101" t="s">
        <v>86</v>
      </c>
      <c r="C66" s="757">
        <v>99.999999999999986</v>
      </c>
      <c r="D66" s="758">
        <v>4.0254633963677211</v>
      </c>
      <c r="E66" s="758">
        <v>3.1829245459651752</v>
      </c>
      <c r="F66" s="758">
        <v>3.8944017974162146</v>
      </c>
      <c r="G66" s="758">
        <v>3.4637708294326908</v>
      </c>
      <c r="H66" s="758">
        <v>1.9284778131436062</v>
      </c>
      <c r="I66" s="758">
        <v>6.1973413218498408</v>
      </c>
      <c r="J66" s="758">
        <v>7.5079573113649127</v>
      </c>
      <c r="K66" s="758">
        <v>27.429320351994008</v>
      </c>
      <c r="L66" s="758">
        <v>18.292454596517508</v>
      </c>
      <c r="M66" s="758">
        <v>5.3922486425762965</v>
      </c>
      <c r="N66" s="758">
        <v>9.2117580977345064</v>
      </c>
      <c r="O66" s="758">
        <v>7.0398801722523867</v>
      </c>
      <c r="P66" s="758">
        <v>2.434001123385134</v>
      </c>
      <c r="Q66" s="153">
        <v>112</v>
      </c>
      <c r="R66" s="159"/>
      <c r="S66" s="24"/>
    </row>
    <row r="67" spans="1:19" s="29" customFormat="1" ht="11.1" customHeight="1" x14ac:dyDescent="0.2">
      <c r="A67" s="87">
        <v>113</v>
      </c>
      <c r="B67" s="101" t="s">
        <v>87</v>
      </c>
      <c r="C67" s="757">
        <v>100.00000000000001</v>
      </c>
      <c r="D67" s="758">
        <v>3.4343434343434343</v>
      </c>
      <c r="E67" s="758">
        <v>3.6363636363636362</v>
      </c>
      <c r="F67" s="758">
        <v>4.4444444444444446</v>
      </c>
      <c r="G67" s="758">
        <v>7.2727272727272725</v>
      </c>
      <c r="H67" s="758">
        <v>3.6363636363636362</v>
      </c>
      <c r="I67" s="758">
        <v>6.0606060606060606</v>
      </c>
      <c r="J67" s="758">
        <v>8.4848484848484862</v>
      </c>
      <c r="K67" s="758">
        <v>28.484848484848484</v>
      </c>
      <c r="L67" s="758">
        <v>17.979797979797979</v>
      </c>
      <c r="M67" s="758">
        <v>4.0404040404040407</v>
      </c>
      <c r="N67" s="758">
        <v>4.6464646464646462</v>
      </c>
      <c r="O67" s="758">
        <v>4.6464646464646462</v>
      </c>
      <c r="P67" s="758">
        <v>3.2323232323232323</v>
      </c>
      <c r="Q67" s="153">
        <v>113</v>
      </c>
      <c r="R67" s="159"/>
      <c r="S67" s="24"/>
    </row>
    <row r="68" spans="1:19" s="29" customFormat="1" ht="11.1" customHeight="1" x14ac:dyDescent="0.2">
      <c r="A68" s="87">
        <v>121</v>
      </c>
      <c r="B68" s="101" t="s">
        <v>61</v>
      </c>
      <c r="C68" s="757">
        <v>100</v>
      </c>
      <c r="D68" s="758">
        <v>3.2803347280334729</v>
      </c>
      <c r="E68" s="758">
        <v>2.4769874476987446</v>
      </c>
      <c r="F68" s="758">
        <v>3.1631799163179917</v>
      </c>
      <c r="G68" s="758">
        <v>3.2301255230125525</v>
      </c>
      <c r="H68" s="758">
        <v>2.0418410041841004</v>
      </c>
      <c r="I68" s="758">
        <v>6.5774058577405858</v>
      </c>
      <c r="J68" s="758">
        <v>9.00418410041841</v>
      </c>
      <c r="K68" s="758">
        <v>25.338912133891213</v>
      </c>
      <c r="L68" s="758">
        <v>20.97071129707113</v>
      </c>
      <c r="M68" s="758">
        <v>6.1757322175732217</v>
      </c>
      <c r="N68" s="758">
        <v>8.7196652719665266</v>
      </c>
      <c r="O68" s="758">
        <v>6.7112970711297066</v>
      </c>
      <c r="P68" s="758">
        <v>2.3096234309623433</v>
      </c>
      <c r="Q68" s="153">
        <v>121</v>
      </c>
      <c r="R68" s="159"/>
      <c r="S68" s="24"/>
    </row>
    <row r="69" spans="1:19" s="29" customFormat="1" ht="11.1" customHeight="1" x14ac:dyDescent="0.2">
      <c r="A69" s="87">
        <v>122</v>
      </c>
      <c r="B69" s="101" t="s">
        <v>62</v>
      </c>
      <c r="C69" s="757">
        <v>100</v>
      </c>
      <c r="D69" s="758">
        <v>3.1226199543031226</v>
      </c>
      <c r="E69" s="758">
        <v>2.913175932977913</v>
      </c>
      <c r="F69" s="758">
        <v>3.1797410510281794</v>
      </c>
      <c r="G69" s="758">
        <v>4.0365575019040367</v>
      </c>
      <c r="H69" s="758">
        <v>2.246763137852247</v>
      </c>
      <c r="I69" s="758">
        <v>7.1591774562071597</v>
      </c>
      <c r="J69" s="758">
        <v>6.9306930693069315</v>
      </c>
      <c r="K69" s="758">
        <v>23.134044173648132</v>
      </c>
      <c r="L69" s="758">
        <v>21.306169078446306</v>
      </c>
      <c r="M69" s="758">
        <v>6.0167555217060169</v>
      </c>
      <c r="N69" s="758">
        <v>9.1584158415841586</v>
      </c>
      <c r="O69" s="758">
        <v>7.8255902513328257</v>
      </c>
      <c r="P69" s="758">
        <v>2.9702970297029703</v>
      </c>
      <c r="Q69" s="153">
        <v>122</v>
      </c>
      <c r="R69" s="159"/>
      <c r="S69" s="28"/>
    </row>
    <row r="70" spans="1:19" s="29" customFormat="1" ht="11.1" customHeight="1" x14ac:dyDescent="0.2">
      <c r="A70" s="87">
        <v>123</v>
      </c>
      <c r="B70" s="101" t="s">
        <v>63</v>
      </c>
      <c r="C70" s="757">
        <v>100</v>
      </c>
      <c r="D70" s="758">
        <v>3.5163966811536937</v>
      </c>
      <c r="E70" s="758">
        <v>2.568154879494271</v>
      </c>
      <c r="F70" s="758">
        <v>3.7139470564994075</v>
      </c>
      <c r="G70" s="758">
        <v>4.543658632951403</v>
      </c>
      <c r="H70" s="758">
        <v>2.8052153299091267</v>
      </c>
      <c r="I70" s="758">
        <v>7.7834847886210978</v>
      </c>
      <c r="J70" s="758">
        <v>6.4401422362702494</v>
      </c>
      <c r="K70" s="758">
        <v>21.216910312129595</v>
      </c>
      <c r="L70" s="758">
        <v>22.441722639273014</v>
      </c>
      <c r="M70" s="758">
        <v>6.6772026866851046</v>
      </c>
      <c r="N70" s="758">
        <v>9.9170288423548012</v>
      </c>
      <c r="O70" s="758">
        <v>6.4401422362702494</v>
      </c>
      <c r="P70" s="758">
        <v>1.935993678387989</v>
      </c>
      <c r="Q70" s="153">
        <v>123</v>
      </c>
      <c r="R70" s="159"/>
      <c r="S70" s="28"/>
    </row>
    <row r="71" spans="1:19" s="29" customFormat="1" ht="3" customHeight="1" x14ac:dyDescent="0.2">
      <c r="A71" s="87"/>
      <c r="B71" s="101"/>
      <c r="C71" s="757"/>
      <c r="D71" s="758"/>
      <c r="E71" s="758"/>
      <c r="F71" s="758"/>
      <c r="G71" s="758"/>
      <c r="H71" s="758"/>
      <c r="I71" s="758"/>
      <c r="J71" s="758"/>
      <c r="K71" s="758"/>
      <c r="L71" s="758"/>
      <c r="M71" s="758"/>
      <c r="N71" s="758"/>
      <c r="O71" s="758"/>
      <c r="P71" s="758"/>
      <c r="Q71" s="153"/>
      <c r="R71" s="159"/>
      <c r="S71" s="28"/>
    </row>
    <row r="72" spans="1:19" s="23" customFormat="1" x14ac:dyDescent="0.2">
      <c r="A72" s="85">
        <v>1</v>
      </c>
      <c r="B72" s="144" t="s">
        <v>2</v>
      </c>
      <c r="C72" s="757">
        <v>100</v>
      </c>
      <c r="D72" s="758">
        <v>2.8865137177479747</v>
      </c>
      <c r="E72" s="758">
        <v>2.1444618421948398</v>
      </c>
      <c r="F72" s="758">
        <v>2.7367417795629385</v>
      </c>
      <c r="G72" s="758">
        <v>3.1656341480019066</v>
      </c>
      <c r="H72" s="758">
        <v>2.0423446116141331</v>
      </c>
      <c r="I72" s="758">
        <v>9.3403226904486356</v>
      </c>
      <c r="J72" s="758">
        <v>9.8645244740962639</v>
      </c>
      <c r="K72" s="758">
        <v>26.039893798080193</v>
      </c>
      <c r="L72" s="758">
        <v>19.143576826196472</v>
      </c>
      <c r="M72" s="758">
        <v>5.0854380829191914</v>
      </c>
      <c r="N72" s="758">
        <v>7.5975219552045754</v>
      </c>
      <c r="O72" s="758">
        <v>6.5967730955136501</v>
      </c>
      <c r="P72" s="758">
        <v>3.3562529784192252</v>
      </c>
      <c r="Q72" s="140">
        <v>1</v>
      </c>
      <c r="R72" s="160"/>
      <c r="S72" s="29"/>
    </row>
    <row r="73" spans="1:19" s="23" customFormat="1" x14ac:dyDescent="0.2">
      <c r="A73" s="85">
        <v>2</v>
      </c>
      <c r="B73" s="144" t="s">
        <v>6</v>
      </c>
      <c r="C73" s="757">
        <v>100.00000000000001</v>
      </c>
      <c r="D73" s="758">
        <v>2.9770036429872495</v>
      </c>
      <c r="E73" s="758">
        <v>3.0851548269581053</v>
      </c>
      <c r="F73" s="758">
        <v>3.7511384335154832</v>
      </c>
      <c r="G73" s="758">
        <v>5.1741803278688527</v>
      </c>
      <c r="H73" s="758">
        <v>2.9314663023679417</v>
      </c>
      <c r="I73" s="758">
        <v>7.7015027322404368</v>
      </c>
      <c r="J73" s="758">
        <v>7.5136612021857925</v>
      </c>
      <c r="K73" s="758">
        <v>22.119763205828779</v>
      </c>
      <c r="L73" s="758">
        <v>19.620901639344261</v>
      </c>
      <c r="M73" s="758">
        <v>5.9084699453551917</v>
      </c>
      <c r="N73" s="758">
        <v>9.4489981785063755</v>
      </c>
      <c r="O73" s="758">
        <v>7.0525956284153004</v>
      </c>
      <c r="P73" s="758">
        <v>2.7151639344262293</v>
      </c>
      <c r="Q73" s="140">
        <v>2</v>
      </c>
      <c r="R73" s="160"/>
      <c r="S73" s="29"/>
    </row>
    <row r="74" spans="1:19" s="23" customFormat="1" x14ac:dyDescent="0.2">
      <c r="A74" s="85">
        <v>3</v>
      </c>
      <c r="B74" s="144" t="s">
        <v>10</v>
      </c>
      <c r="C74" s="757">
        <v>100</v>
      </c>
      <c r="D74" s="758">
        <v>3.0464402226060261</v>
      </c>
      <c r="E74" s="758">
        <v>2.9456918057954327</v>
      </c>
      <c r="F74" s="758">
        <v>3.5693724812895797</v>
      </c>
      <c r="G74" s="758">
        <v>4.1690654384954904</v>
      </c>
      <c r="H74" s="758">
        <v>2.5762809441565917</v>
      </c>
      <c r="I74" s="758">
        <v>8.4052964881980419</v>
      </c>
      <c r="J74" s="758">
        <v>8.9666090961427756</v>
      </c>
      <c r="K74" s="758">
        <v>22.884283246977546</v>
      </c>
      <c r="L74" s="758">
        <v>19.506812511993861</v>
      </c>
      <c r="M74" s="758">
        <v>5.6850892343120325</v>
      </c>
      <c r="N74" s="758">
        <v>9.2160813663404344</v>
      </c>
      <c r="O74" s="758">
        <v>6.8029169065438504</v>
      </c>
      <c r="P74" s="758">
        <v>2.2260602571483399</v>
      </c>
      <c r="Q74" s="140">
        <v>3</v>
      </c>
      <c r="R74" s="160"/>
      <c r="S74" s="24"/>
    </row>
    <row r="75" spans="1:19" s="23" customFormat="1" x14ac:dyDescent="0.2">
      <c r="A75" s="85">
        <v>4</v>
      </c>
      <c r="B75" s="144" t="s">
        <v>3</v>
      </c>
      <c r="C75" s="757">
        <v>100</v>
      </c>
      <c r="D75" s="758">
        <v>3.5932721712538225</v>
      </c>
      <c r="E75" s="758">
        <v>3.3912188728702488</v>
      </c>
      <c r="F75" s="758">
        <v>3.8226299694189598</v>
      </c>
      <c r="G75" s="758">
        <v>4.3086500655307995</v>
      </c>
      <c r="H75" s="758">
        <v>2.299038881607689</v>
      </c>
      <c r="I75" s="758">
        <v>7.6889471384884223</v>
      </c>
      <c r="J75" s="758">
        <v>7.4978156400174747</v>
      </c>
      <c r="K75" s="758">
        <v>23.700305810397555</v>
      </c>
      <c r="L75" s="758">
        <v>19.555482743556137</v>
      </c>
      <c r="M75" s="758">
        <v>5.6465705548274352</v>
      </c>
      <c r="N75" s="758">
        <v>8.4316295325469639</v>
      </c>
      <c r="O75" s="758">
        <v>7.4978156400174747</v>
      </c>
      <c r="P75" s="758">
        <v>2.5666229794670161</v>
      </c>
      <c r="Q75" s="140">
        <v>4</v>
      </c>
      <c r="R75" s="160"/>
      <c r="S75" s="24"/>
    </row>
    <row r="76" spans="1:19" s="23" customFormat="1" x14ac:dyDescent="0.2">
      <c r="A76" s="85">
        <v>5</v>
      </c>
      <c r="B76" s="144" t="s">
        <v>7</v>
      </c>
      <c r="C76" s="757">
        <v>99.999999999999986</v>
      </c>
      <c r="D76" s="758">
        <v>3.1967289285382403</v>
      </c>
      <c r="E76" s="758">
        <v>2.8250162624291422</v>
      </c>
      <c r="F76" s="758">
        <v>3.5126846947309729</v>
      </c>
      <c r="G76" s="758">
        <v>4.7021652262800853</v>
      </c>
      <c r="H76" s="758">
        <v>2.7506737292073224</v>
      </c>
      <c r="I76" s="758">
        <v>6.7372920732273949</v>
      </c>
      <c r="J76" s="758">
        <v>5.8265960412601059</v>
      </c>
      <c r="K76" s="758">
        <v>19.394108354242171</v>
      </c>
      <c r="L76" s="758">
        <v>23.111235015333147</v>
      </c>
      <c r="M76" s="758">
        <v>7.2112257225164944</v>
      </c>
      <c r="N76" s="758">
        <v>9.0697890530619834</v>
      </c>
      <c r="O76" s="758">
        <v>8.921103986618343</v>
      </c>
      <c r="P76" s="758">
        <v>2.7413809125545954</v>
      </c>
      <c r="Q76" s="140">
        <v>5</v>
      </c>
      <c r="R76" s="160"/>
      <c r="S76" s="24"/>
    </row>
    <row r="77" spans="1:19" s="23" customFormat="1" x14ac:dyDescent="0.2">
      <c r="A77" s="85">
        <v>6</v>
      </c>
      <c r="B77" s="144" t="s">
        <v>11</v>
      </c>
      <c r="C77" s="757">
        <v>99.999999999999986</v>
      </c>
      <c r="D77" s="758">
        <v>3.3097908876886857</v>
      </c>
      <c r="E77" s="758">
        <v>3.5729123390112174</v>
      </c>
      <c r="F77" s="758">
        <v>4.7223376263675387</v>
      </c>
      <c r="G77" s="758">
        <v>5.3870655033928818</v>
      </c>
      <c r="H77" s="758">
        <v>3.4344273646309373</v>
      </c>
      <c r="I77" s="758">
        <v>7.6166735909153864</v>
      </c>
      <c r="J77" s="758">
        <v>4.8746710981858472</v>
      </c>
      <c r="K77" s="758">
        <v>20.44038221852929</v>
      </c>
      <c r="L77" s="758">
        <v>23.667082121589807</v>
      </c>
      <c r="M77" s="758">
        <v>6.065641877856252</v>
      </c>
      <c r="N77" s="758">
        <v>8.1013710012463651</v>
      </c>
      <c r="O77" s="758">
        <v>6.6472787702534273</v>
      </c>
      <c r="P77" s="758">
        <v>2.1603656003323639</v>
      </c>
      <c r="Q77" s="140">
        <v>6</v>
      </c>
      <c r="R77" s="160"/>
      <c r="S77" s="24"/>
    </row>
    <row r="78" spans="1:19" s="23" customFormat="1" x14ac:dyDescent="0.2">
      <c r="A78" s="85">
        <v>7</v>
      </c>
      <c r="B78" s="144" t="s">
        <v>4</v>
      </c>
      <c r="C78" s="757">
        <v>100</v>
      </c>
      <c r="D78" s="758">
        <v>3.3168210208916653</v>
      </c>
      <c r="E78" s="758">
        <v>3.2091320267068708</v>
      </c>
      <c r="F78" s="758">
        <v>5.0613827266853324</v>
      </c>
      <c r="G78" s="758">
        <v>5.9875080766745636</v>
      </c>
      <c r="H78" s="758">
        <v>3.1660564290329525</v>
      </c>
      <c r="I78" s="758">
        <v>7.6028429894464793</v>
      </c>
      <c r="J78" s="758">
        <v>4.7813913418048681</v>
      </c>
      <c r="K78" s="758">
        <v>22.291621796252421</v>
      </c>
      <c r="L78" s="758">
        <v>21.688563428817574</v>
      </c>
      <c r="M78" s="758">
        <v>6.612104242946371</v>
      </c>
      <c r="N78" s="758">
        <v>8.1628257592074096</v>
      </c>
      <c r="O78" s="758">
        <v>6.5044152487615765</v>
      </c>
      <c r="P78" s="758">
        <v>1.6153349127719148</v>
      </c>
      <c r="Q78" s="140">
        <v>7</v>
      </c>
      <c r="R78" s="160"/>
      <c r="S78" s="28"/>
    </row>
    <row r="79" spans="1:19" s="23" customFormat="1" x14ac:dyDescent="0.2">
      <c r="A79" s="85">
        <v>8</v>
      </c>
      <c r="B79" s="144" t="s">
        <v>5</v>
      </c>
      <c r="C79" s="757">
        <v>100</v>
      </c>
      <c r="D79" s="758">
        <v>3.1096871466264604</v>
      </c>
      <c r="E79" s="758">
        <v>3.2416132679984924</v>
      </c>
      <c r="F79" s="758">
        <v>3.7693177534866189</v>
      </c>
      <c r="G79" s="758">
        <v>4.2027892951375803</v>
      </c>
      <c r="H79" s="758">
        <v>3.0719939690915945</v>
      </c>
      <c r="I79" s="758">
        <v>7.8590275160196015</v>
      </c>
      <c r="J79" s="758">
        <v>6.426686769694685</v>
      </c>
      <c r="K79" s="758">
        <v>21.258952129664529</v>
      </c>
      <c r="L79" s="758">
        <v>21.61703731624576</v>
      </c>
      <c r="M79" s="758">
        <v>6.0874481718808893</v>
      </c>
      <c r="N79" s="758">
        <v>9.0463626083678861</v>
      </c>
      <c r="O79" s="758">
        <v>7.2370900866943089</v>
      </c>
      <c r="P79" s="758">
        <v>3.0719939690915945</v>
      </c>
      <c r="Q79" s="140">
        <v>8</v>
      </c>
      <c r="R79" s="160"/>
      <c r="S79" s="28"/>
    </row>
    <row r="80" spans="1:19" s="23" customFormat="1" x14ac:dyDescent="0.2">
      <c r="A80" s="85">
        <v>9</v>
      </c>
      <c r="B80" s="144" t="s">
        <v>8</v>
      </c>
      <c r="C80" s="757">
        <v>100.00000000000001</v>
      </c>
      <c r="D80" s="758">
        <v>3.6350418029807341</v>
      </c>
      <c r="E80" s="758">
        <v>3.1806615776081424</v>
      </c>
      <c r="F80" s="758">
        <v>3.653217011995638</v>
      </c>
      <c r="G80" s="758">
        <v>4.3802253725917843</v>
      </c>
      <c r="H80" s="758">
        <v>2.7444565612504546</v>
      </c>
      <c r="I80" s="758">
        <v>9.4147582697201013</v>
      </c>
      <c r="J80" s="758">
        <v>7.7608142493638681</v>
      </c>
      <c r="K80" s="758">
        <v>21.046892039258452</v>
      </c>
      <c r="L80" s="758">
        <v>20.483460559796438</v>
      </c>
      <c r="M80" s="758">
        <v>5.9614685568884047</v>
      </c>
      <c r="N80" s="758">
        <v>8.9785532533624135</v>
      </c>
      <c r="O80" s="758">
        <v>6.2340966921119598</v>
      </c>
      <c r="P80" s="758">
        <v>2.5263540530716102</v>
      </c>
      <c r="Q80" s="140">
        <v>9</v>
      </c>
      <c r="R80" s="160"/>
      <c r="S80" s="28"/>
    </row>
    <row r="81" spans="1:19" s="23" customFormat="1" x14ac:dyDescent="0.2">
      <c r="A81" s="85">
        <v>10</v>
      </c>
      <c r="B81" s="144" t="s">
        <v>9</v>
      </c>
      <c r="C81" s="757">
        <v>100</v>
      </c>
      <c r="D81" s="758">
        <v>3.3308262598044482</v>
      </c>
      <c r="E81" s="758">
        <v>3.5779520790802621</v>
      </c>
      <c r="F81" s="758">
        <v>4.8458149779735686</v>
      </c>
      <c r="G81" s="758">
        <v>5.2326206081444075</v>
      </c>
      <c r="H81" s="758">
        <v>3.0299774363382399</v>
      </c>
      <c r="I81" s="758">
        <v>6.9625013430751048</v>
      </c>
      <c r="J81" s="758">
        <v>4.6846459654023853</v>
      </c>
      <c r="K81" s="758">
        <v>21.553669281186206</v>
      </c>
      <c r="L81" s="758">
        <v>23.691844847963896</v>
      </c>
      <c r="M81" s="758">
        <v>6.5219727087138715</v>
      </c>
      <c r="N81" s="758">
        <v>8.6601482754915651</v>
      </c>
      <c r="O81" s="758">
        <v>6.15665628021919</v>
      </c>
      <c r="P81" s="758">
        <v>1.7513699366068551</v>
      </c>
      <c r="Q81" s="140">
        <v>10</v>
      </c>
      <c r="R81" s="160"/>
      <c r="S81" s="29"/>
    </row>
    <row r="82" spans="1:19" s="23" customFormat="1" x14ac:dyDescent="0.2">
      <c r="A82" s="85">
        <v>11</v>
      </c>
      <c r="B82" s="144" t="s">
        <v>113</v>
      </c>
      <c r="C82" s="757">
        <v>100.00000000000001</v>
      </c>
      <c r="D82" s="758">
        <v>3.7406725457893204</v>
      </c>
      <c r="E82" s="758">
        <v>2.8684950092063186</v>
      </c>
      <c r="F82" s="758">
        <v>3.5080918693671865</v>
      </c>
      <c r="G82" s="758">
        <v>3.4499467002616533</v>
      </c>
      <c r="H82" s="758">
        <v>2.1126078108343833</v>
      </c>
      <c r="I82" s="758">
        <v>6.3862777400910939</v>
      </c>
      <c r="J82" s="758">
        <v>7.9949607520108534</v>
      </c>
      <c r="K82" s="758">
        <v>27.163484833801725</v>
      </c>
      <c r="L82" s="758">
        <v>18.286655683690281</v>
      </c>
      <c r="M82" s="758">
        <v>5.7079174338598699</v>
      </c>
      <c r="N82" s="758">
        <v>9.283845333850179</v>
      </c>
      <c r="O82" s="758">
        <v>6.9968020156991955</v>
      </c>
      <c r="P82" s="758">
        <v>2.5002422715379398</v>
      </c>
      <c r="Q82" s="140">
        <v>11</v>
      </c>
      <c r="R82" s="160"/>
      <c r="S82" s="29"/>
    </row>
    <row r="83" spans="1:19" s="23" customFormat="1" x14ac:dyDescent="0.2">
      <c r="A83" s="85">
        <v>12</v>
      </c>
      <c r="B83" s="144" t="s">
        <v>165</v>
      </c>
      <c r="C83" s="757">
        <v>100.00000000000001</v>
      </c>
      <c r="D83" s="758">
        <v>3.2635557493821779</v>
      </c>
      <c r="E83" s="758">
        <v>2.6602703881378109</v>
      </c>
      <c r="F83" s="758">
        <v>3.270824247710423</v>
      </c>
      <c r="G83" s="758">
        <v>3.7796191306875997</v>
      </c>
      <c r="H83" s="758">
        <v>2.2605029800843148</v>
      </c>
      <c r="I83" s="758">
        <v>7.0213693850850412</v>
      </c>
      <c r="J83" s="758">
        <v>7.7409507195813338</v>
      </c>
      <c r="K83" s="758">
        <v>23.738915540049426</v>
      </c>
      <c r="L83" s="758">
        <v>21.369385085041433</v>
      </c>
      <c r="M83" s="758">
        <v>6.2072975723215587</v>
      </c>
      <c r="N83" s="758">
        <v>9.1074284052914667</v>
      </c>
      <c r="O83" s="758">
        <v>7.0867858700392503</v>
      </c>
      <c r="P83" s="758">
        <v>2.4930949265881668</v>
      </c>
      <c r="Q83" s="140">
        <v>12</v>
      </c>
      <c r="R83" s="160"/>
      <c r="S83" s="24"/>
    </row>
    <row r="84" spans="1:19" ht="12.75" customHeight="1" x14ac:dyDescent="0.2">
      <c r="A84" s="94"/>
      <c r="B84" s="101" t="s">
        <v>20</v>
      </c>
      <c r="C84" s="759"/>
      <c r="D84" s="810"/>
      <c r="E84" s="810"/>
      <c r="F84" s="810"/>
      <c r="G84" s="810"/>
      <c r="H84" s="810"/>
      <c r="I84" s="810"/>
      <c r="J84" s="810"/>
      <c r="K84" s="810"/>
      <c r="L84" s="810"/>
      <c r="M84" s="810"/>
      <c r="N84" s="810"/>
      <c r="O84" s="810"/>
      <c r="P84" s="810"/>
      <c r="Q84" s="153" t="s">
        <v>247</v>
      </c>
      <c r="R84" s="92"/>
    </row>
    <row r="85" spans="1:19" x14ac:dyDescent="0.2">
      <c r="A85" s="65" t="s">
        <v>219</v>
      </c>
      <c r="B85" s="90"/>
      <c r="C85" s="56">
        <v>100</v>
      </c>
      <c r="D85" s="1147">
        <v>3.2460392100122983</v>
      </c>
      <c r="E85" s="1147">
        <v>2.9986254792736746</v>
      </c>
      <c r="F85" s="1147">
        <v>3.7061419373507922</v>
      </c>
      <c r="G85" s="1147">
        <v>4.3637415901034506</v>
      </c>
      <c r="H85" s="1147">
        <v>2.596397308833104</v>
      </c>
      <c r="I85" s="1147">
        <v>7.7559140562830056</v>
      </c>
      <c r="J85" s="1147">
        <v>7.4556897923750265</v>
      </c>
      <c r="K85" s="1147">
        <v>22.99066772770021</v>
      </c>
      <c r="L85" s="1147">
        <v>20.556319178181294</v>
      </c>
      <c r="M85" s="1147">
        <v>5.9509513130290097</v>
      </c>
      <c r="N85" s="1147">
        <v>8.8056138320190982</v>
      </c>
      <c r="O85" s="1147">
        <v>7.0447804383997683</v>
      </c>
      <c r="P85" s="1147">
        <v>2.5291181364392679</v>
      </c>
      <c r="Q85" s="66" t="s">
        <v>234</v>
      </c>
      <c r="R85" s="92"/>
      <c r="S85" s="28"/>
    </row>
    <row r="86" spans="1:19" x14ac:dyDescent="0.2">
      <c r="S86" s="28"/>
    </row>
    <row r="87" spans="1:19" x14ac:dyDescent="0.2">
      <c r="S87" s="28"/>
    </row>
    <row r="88" spans="1:19" x14ac:dyDescent="0.2">
      <c r="S88" s="28"/>
    </row>
    <row r="89" spans="1:19" x14ac:dyDescent="0.2">
      <c r="S89" s="28"/>
    </row>
    <row r="90" spans="1:19" x14ac:dyDescent="0.2">
      <c r="S90" s="28"/>
    </row>
    <row r="91" spans="1:19" x14ac:dyDescent="0.2">
      <c r="S91" s="28"/>
    </row>
    <row r="92" spans="1:19" x14ac:dyDescent="0.2">
      <c r="S92" s="28"/>
    </row>
    <row r="93" spans="1:19" x14ac:dyDescent="0.2">
      <c r="S93" s="28"/>
    </row>
    <row r="94" spans="1:19" x14ac:dyDescent="0.2">
      <c r="S94" s="28"/>
    </row>
    <row r="95" spans="1:19" x14ac:dyDescent="0.2">
      <c r="S95" s="28"/>
    </row>
    <row r="96" spans="1:19" x14ac:dyDescent="0.2">
      <c r="S96" s="28"/>
    </row>
    <row r="97" spans="19:19" x14ac:dyDescent="0.2">
      <c r="S97" s="28"/>
    </row>
    <row r="98" spans="19:19" x14ac:dyDescent="0.2">
      <c r="S98" s="28"/>
    </row>
    <row r="99" spans="19:19" x14ac:dyDescent="0.2">
      <c r="S99" s="28"/>
    </row>
    <row r="100" spans="19:19" x14ac:dyDescent="0.2">
      <c r="S100" s="28"/>
    </row>
    <row r="101" spans="19:19" x14ac:dyDescent="0.2">
      <c r="S101" s="28"/>
    </row>
    <row r="102" spans="19:19" x14ac:dyDescent="0.2">
      <c r="S102" s="28"/>
    </row>
    <row r="103" spans="19:19" x14ac:dyDescent="0.2">
      <c r="S103" s="28"/>
    </row>
    <row r="104" spans="19:19" x14ac:dyDescent="0.2">
      <c r="S104" s="28"/>
    </row>
    <row r="105" spans="19:19" x14ac:dyDescent="0.2">
      <c r="S105" s="29"/>
    </row>
  </sheetData>
  <mergeCells count="2">
    <mergeCell ref="C5:P5"/>
    <mergeCell ref="B5:B6"/>
  </mergeCells>
  <hyperlinks>
    <hyperlink ref="Q2" location="INHALT!A1" display="INHALT!A1" xr:uid="{3D0E14E4-9E51-4EE6-A605-4C5DE7CC62A3}"/>
  </hyperlinks>
  <printOptions gridLines="1"/>
  <pageMargins left="0.70866141732283472" right="0.70866141732283472" top="0.59055118110236227" bottom="0.59055118110236227" header="0.31496062992125984" footer="0.31496062992125984"/>
  <pageSetup paperSize="9" firstPageNumber="16" pageOrder="overThenDown" orientation="landscape" useFirstPageNumber="1" r:id="rId1"/>
  <headerFooter>
    <oddFooter>&amp;CSeite &amp;P</oddFooter>
  </headerFooter>
  <rowBreaks count="1" manualBreakCount="1">
    <brk id="4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119"/>
  <sheetViews>
    <sheetView tabSelected="1" zoomScaleNormal="100" workbookViewId="0">
      <pane xSplit="2" ySplit="6" topLeftCell="C7" activePane="bottomRight" state="frozen"/>
      <selection activeCell="A80" sqref="A80:XFD80"/>
      <selection pane="topRight" activeCell="A80" sqref="A80:XFD80"/>
      <selection pane="bottomLeft" activeCell="A80" sqref="A80:XFD80"/>
      <selection pane="bottomRight" activeCell="G14" sqref="G14"/>
    </sheetView>
  </sheetViews>
  <sheetFormatPr baseColWidth="10" defaultColWidth="11.42578125" defaultRowHeight="12.75" x14ac:dyDescent="0.2"/>
  <cols>
    <col min="1" max="1" width="5.7109375" style="596" customWidth="1"/>
    <col min="2" max="2" width="21.7109375" style="596" customWidth="1"/>
    <col min="3" max="3" width="6.7109375" style="596" bestFit="1" customWidth="1"/>
    <col min="4" max="4" width="7.28515625" style="623" customWidth="1"/>
    <col min="5" max="5" width="5.7109375" style="623" customWidth="1"/>
    <col min="6" max="6" width="5.85546875" style="596" customWidth="1"/>
    <col min="7" max="7" width="23.28515625" style="622" customWidth="1"/>
    <col min="8" max="8" width="8.85546875" style="622" customWidth="1"/>
    <col min="9" max="9" width="7.140625" style="596" customWidth="1"/>
    <col min="10" max="10" width="11.42578125" style="596" customWidth="1"/>
    <col min="11" max="11" width="20.42578125" style="596" customWidth="1"/>
    <col min="12" max="16384" width="11.42578125" style="596"/>
  </cols>
  <sheetData>
    <row r="1" spans="1:11" ht="10.9" customHeight="1" x14ac:dyDescent="0.2">
      <c r="A1" s="1058">
        <v>44561</v>
      </c>
      <c r="B1" s="355"/>
      <c r="C1" s="355"/>
      <c r="D1" s="355"/>
      <c r="E1" s="355"/>
      <c r="F1" s="594"/>
      <c r="G1" s="594"/>
      <c r="H1" s="594"/>
      <c r="I1" s="1068" t="str">
        <f>HYPERLINK("[Kleinräumige Statistik Daten Prototyp.xlsx]INHALT!A1","zum Inhaltsverzeichnis")</f>
        <v>zum Inhaltsverzeichnis</v>
      </c>
    </row>
    <row r="2" spans="1:11" s="600" customFormat="1" ht="14.1" customHeight="1" x14ac:dyDescent="0.2">
      <c r="A2" s="597" t="s">
        <v>521</v>
      </c>
      <c r="B2" s="594"/>
      <c r="C2" s="594"/>
      <c r="D2" s="352"/>
      <c r="E2" s="352"/>
      <c r="F2" s="598"/>
      <c r="G2" s="598"/>
      <c r="H2" s="598"/>
      <c r="I2" s="599"/>
    </row>
    <row r="3" spans="1:11" s="600" customFormat="1" ht="14.1" customHeight="1" x14ac:dyDescent="0.2">
      <c r="A3" s="598" t="s">
        <v>1</v>
      </c>
      <c r="B3" s="594"/>
      <c r="C3" s="594"/>
      <c r="D3" s="601"/>
      <c r="E3" s="601"/>
      <c r="F3" s="598"/>
      <c r="G3" s="598"/>
      <c r="H3" s="598"/>
      <c r="I3" s="66" t="s">
        <v>495</v>
      </c>
    </row>
    <row r="4" spans="1:11" s="600" customFormat="1" ht="6" customHeight="1" x14ac:dyDescent="0.2">
      <c r="A4" s="602"/>
      <c r="B4" s="594"/>
      <c r="C4" s="594"/>
      <c r="D4" s="601"/>
      <c r="E4" s="601"/>
      <c r="F4" s="598"/>
      <c r="G4" s="598"/>
      <c r="H4" s="598"/>
      <c r="I4" s="599"/>
    </row>
    <row r="5" spans="1:11" ht="29.45" customHeight="1" x14ac:dyDescent="0.2">
      <c r="A5" s="603" t="s">
        <v>100</v>
      </c>
      <c r="B5" s="604" t="s">
        <v>101</v>
      </c>
      <c r="C5" s="650" t="s">
        <v>313</v>
      </c>
      <c r="D5" s="651"/>
      <c r="E5" s="605"/>
      <c r="F5" s="627" t="s">
        <v>100</v>
      </c>
      <c r="G5" s="603" t="s">
        <v>101</v>
      </c>
      <c r="H5" s="650" t="s">
        <v>313</v>
      </c>
      <c r="I5" s="651"/>
      <c r="J5" s="622"/>
    </row>
    <row r="6" spans="1:11" ht="13.15" customHeight="1" x14ac:dyDescent="0.2">
      <c r="A6" s="606"/>
      <c r="B6" s="607"/>
      <c r="C6" s="608" t="s">
        <v>233</v>
      </c>
      <c r="D6" s="626" t="s">
        <v>223</v>
      </c>
      <c r="E6" s="609"/>
      <c r="F6" s="628"/>
      <c r="G6" s="606"/>
      <c r="H6" s="608" t="s">
        <v>233</v>
      </c>
      <c r="I6" s="626" t="s">
        <v>223</v>
      </c>
      <c r="J6" s="622"/>
    </row>
    <row r="7" spans="1:11" ht="10.9" customHeight="1" x14ac:dyDescent="0.2">
      <c r="A7" s="610"/>
      <c r="B7" s="610"/>
      <c r="C7" s="847"/>
      <c r="D7" s="611"/>
      <c r="E7" s="611"/>
      <c r="F7" s="88"/>
      <c r="G7" s="89"/>
      <c r="H7" s="846"/>
      <c r="I7" s="612"/>
    </row>
    <row r="8" spans="1:11" ht="12" customHeight="1" x14ac:dyDescent="0.2">
      <c r="A8" s="574">
        <v>10</v>
      </c>
      <c r="B8" s="61" t="s">
        <v>37</v>
      </c>
      <c r="C8" s="640">
        <v>65</v>
      </c>
      <c r="D8" s="613">
        <v>11.711711711711711</v>
      </c>
      <c r="E8" s="614"/>
      <c r="F8" s="574">
        <v>71</v>
      </c>
      <c r="G8" s="61" t="s">
        <v>70</v>
      </c>
      <c r="H8" s="640">
        <v>320</v>
      </c>
      <c r="I8" s="613">
        <v>18.71345029239766</v>
      </c>
      <c r="K8" s="746"/>
    </row>
    <row r="9" spans="1:11" ht="12" customHeight="1" x14ac:dyDescent="0.2">
      <c r="A9" s="574">
        <v>11</v>
      </c>
      <c r="B9" s="61" t="s">
        <v>38</v>
      </c>
      <c r="C9" s="640">
        <v>100</v>
      </c>
      <c r="D9" s="613">
        <v>8.7719298245614024</v>
      </c>
      <c r="E9" s="614"/>
      <c r="F9" s="574">
        <v>72</v>
      </c>
      <c r="G9" s="61" t="s">
        <v>71</v>
      </c>
      <c r="H9" s="640">
        <v>665</v>
      </c>
      <c r="I9" s="613">
        <v>22.428330522765599</v>
      </c>
      <c r="K9" s="746"/>
    </row>
    <row r="10" spans="1:11" ht="12" customHeight="1" x14ac:dyDescent="0.2">
      <c r="A10" s="574">
        <v>12</v>
      </c>
      <c r="B10" s="61" t="s">
        <v>90</v>
      </c>
      <c r="C10" s="640">
        <v>275</v>
      </c>
      <c r="D10" s="613">
        <v>11.482254697286013</v>
      </c>
      <c r="E10" s="614"/>
      <c r="F10" s="574">
        <v>81</v>
      </c>
      <c r="G10" s="61" t="s">
        <v>5</v>
      </c>
      <c r="H10" s="640">
        <v>280</v>
      </c>
      <c r="I10" s="613">
        <v>18.855218855218855</v>
      </c>
      <c r="K10" s="746"/>
    </row>
    <row r="11" spans="1:11" ht="12" customHeight="1" x14ac:dyDescent="0.2">
      <c r="A11" s="574">
        <v>13</v>
      </c>
      <c r="B11" s="61" t="s">
        <v>39</v>
      </c>
      <c r="C11" s="640">
        <v>30</v>
      </c>
      <c r="D11" s="613">
        <v>8.4507042253521121</v>
      </c>
      <c r="E11" s="614"/>
      <c r="F11" s="574">
        <v>82</v>
      </c>
      <c r="G11" s="61" t="s">
        <v>72</v>
      </c>
      <c r="H11" s="640">
        <v>450</v>
      </c>
      <c r="I11" s="613">
        <v>18.329938900203665</v>
      </c>
      <c r="K11" s="746"/>
    </row>
    <row r="12" spans="1:11" ht="12" customHeight="1" x14ac:dyDescent="0.2">
      <c r="A12" s="574">
        <v>14</v>
      </c>
      <c r="B12" s="61" t="s">
        <v>40</v>
      </c>
      <c r="C12" s="640">
        <v>245</v>
      </c>
      <c r="D12" s="613">
        <v>9.4412331406551058</v>
      </c>
      <c r="E12" s="614"/>
      <c r="F12" s="574">
        <v>83</v>
      </c>
      <c r="G12" s="61" t="s">
        <v>73</v>
      </c>
      <c r="H12" s="640">
        <v>260</v>
      </c>
      <c r="I12" s="613">
        <v>16.560509554140125</v>
      </c>
      <c r="K12" s="746"/>
    </row>
    <row r="13" spans="1:11" ht="12" customHeight="1" x14ac:dyDescent="0.2">
      <c r="A13" s="574">
        <v>15</v>
      </c>
      <c r="B13" s="61" t="s">
        <v>41</v>
      </c>
      <c r="C13" s="640">
        <v>205</v>
      </c>
      <c r="D13" s="613">
        <v>17.748917748917751</v>
      </c>
      <c r="E13" s="614"/>
      <c r="F13" s="574">
        <v>91</v>
      </c>
      <c r="G13" s="61" t="s">
        <v>74</v>
      </c>
      <c r="H13" s="640">
        <v>260</v>
      </c>
      <c r="I13" s="613">
        <v>17.869415807560138</v>
      </c>
      <c r="K13" s="746"/>
    </row>
    <row r="14" spans="1:11" ht="12" customHeight="1" x14ac:dyDescent="0.2">
      <c r="A14" s="574">
        <v>16</v>
      </c>
      <c r="B14" s="61" t="s">
        <v>99</v>
      </c>
      <c r="C14" s="640">
        <v>445</v>
      </c>
      <c r="D14" s="613">
        <v>15.808170515097691</v>
      </c>
      <c r="E14" s="614"/>
      <c r="F14" s="574">
        <v>92</v>
      </c>
      <c r="G14" s="61" t="s">
        <v>75</v>
      </c>
      <c r="H14" s="640">
        <v>55</v>
      </c>
      <c r="I14" s="613">
        <v>31.428571428571427</v>
      </c>
      <c r="K14" s="746"/>
    </row>
    <row r="15" spans="1:11" ht="12" customHeight="1" x14ac:dyDescent="0.2">
      <c r="A15" s="574">
        <v>17</v>
      </c>
      <c r="B15" s="61" t="s">
        <v>42</v>
      </c>
      <c r="C15" s="640">
        <v>575</v>
      </c>
      <c r="D15" s="613">
        <v>15.731874145006842</v>
      </c>
      <c r="E15" s="614"/>
      <c r="F15" s="574">
        <v>93</v>
      </c>
      <c r="G15" s="61" t="s">
        <v>76</v>
      </c>
      <c r="H15" s="640">
        <v>285</v>
      </c>
      <c r="I15" s="613">
        <v>17.981072555205046</v>
      </c>
      <c r="K15" s="746"/>
    </row>
    <row r="16" spans="1:11" ht="12" customHeight="1" x14ac:dyDescent="0.2">
      <c r="A16" s="574">
        <v>21</v>
      </c>
      <c r="B16" s="61" t="s">
        <v>43</v>
      </c>
      <c r="C16" s="640">
        <v>260</v>
      </c>
      <c r="D16" s="613">
        <v>15.522388059701491</v>
      </c>
      <c r="E16" s="614"/>
      <c r="F16" s="574">
        <v>94</v>
      </c>
      <c r="G16" s="61" t="s">
        <v>77</v>
      </c>
      <c r="H16" s="640">
        <v>350</v>
      </c>
      <c r="I16" s="613">
        <v>16.166281755196305</v>
      </c>
      <c r="K16" s="746"/>
    </row>
    <row r="17" spans="1:11" ht="12" customHeight="1" x14ac:dyDescent="0.2">
      <c r="A17" s="574">
        <v>22</v>
      </c>
      <c r="B17" s="61" t="s">
        <v>44</v>
      </c>
      <c r="C17" s="640">
        <v>300</v>
      </c>
      <c r="D17" s="613">
        <v>18.237082066869302</v>
      </c>
      <c r="E17" s="614"/>
      <c r="F17" s="574">
        <v>101</v>
      </c>
      <c r="G17" s="61" t="s">
        <v>78</v>
      </c>
      <c r="H17" s="640">
        <v>605</v>
      </c>
      <c r="I17" s="613">
        <v>19.298245614035086</v>
      </c>
      <c r="K17" s="746"/>
    </row>
    <row r="18" spans="1:11" ht="12" customHeight="1" x14ac:dyDescent="0.2">
      <c r="A18" s="574">
        <v>23</v>
      </c>
      <c r="B18" s="61" t="s">
        <v>45</v>
      </c>
      <c r="C18" s="640">
        <v>690</v>
      </c>
      <c r="D18" s="613">
        <v>18.673883626522329</v>
      </c>
      <c r="E18" s="614"/>
      <c r="F18" s="574">
        <v>102</v>
      </c>
      <c r="G18" s="61" t="s">
        <v>79</v>
      </c>
      <c r="H18" s="640">
        <v>15</v>
      </c>
      <c r="I18" s="613">
        <v>14.285714285714285</v>
      </c>
      <c r="K18" s="746"/>
    </row>
    <row r="19" spans="1:11" ht="12" customHeight="1" x14ac:dyDescent="0.2">
      <c r="A19" s="574">
        <v>24</v>
      </c>
      <c r="B19" s="61" t="s">
        <v>46</v>
      </c>
      <c r="C19" s="640">
        <v>1205</v>
      </c>
      <c r="D19" s="613">
        <v>18.857589984350547</v>
      </c>
      <c r="E19" s="614"/>
      <c r="F19" s="574">
        <v>103</v>
      </c>
      <c r="G19" s="61" t="s">
        <v>80</v>
      </c>
      <c r="H19" s="640">
        <v>260</v>
      </c>
      <c r="I19" s="613">
        <v>29.545454545454547</v>
      </c>
      <c r="K19" s="746"/>
    </row>
    <row r="20" spans="1:11" ht="12" customHeight="1" x14ac:dyDescent="0.2">
      <c r="A20" s="574">
        <v>25</v>
      </c>
      <c r="B20" s="61" t="s">
        <v>180</v>
      </c>
      <c r="C20" s="640">
        <v>315</v>
      </c>
      <c r="D20" s="613">
        <v>17.451523545706372</v>
      </c>
      <c r="E20" s="614"/>
      <c r="F20" s="574">
        <v>105</v>
      </c>
      <c r="G20" s="61" t="s">
        <v>81</v>
      </c>
      <c r="H20" s="640">
        <v>130</v>
      </c>
      <c r="I20" s="613">
        <v>23.636363636363637</v>
      </c>
      <c r="K20" s="746"/>
    </row>
    <row r="21" spans="1:11" ht="12" customHeight="1" x14ac:dyDescent="0.2">
      <c r="A21" s="574">
        <v>26</v>
      </c>
      <c r="B21" s="61" t="s">
        <v>164</v>
      </c>
      <c r="C21" s="640">
        <v>450</v>
      </c>
      <c r="D21" s="613">
        <v>17.341040462427745</v>
      </c>
      <c r="E21" s="614"/>
      <c r="F21" s="574">
        <v>106</v>
      </c>
      <c r="G21" s="61" t="s">
        <v>82</v>
      </c>
      <c r="H21" s="640">
        <v>180</v>
      </c>
      <c r="I21" s="613">
        <v>18.848167539267017</v>
      </c>
      <c r="K21" s="746"/>
    </row>
    <row r="22" spans="1:11" ht="12" customHeight="1" x14ac:dyDescent="0.2">
      <c r="A22" s="574">
        <v>31</v>
      </c>
      <c r="B22" s="61" t="s">
        <v>47</v>
      </c>
      <c r="C22" s="640">
        <v>650</v>
      </c>
      <c r="D22" s="613">
        <v>17.060367454068242</v>
      </c>
      <c r="E22" s="614"/>
      <c r="F22" s="574">
        <v>107</v>
      </c>
      <c r="G22" s="61" t="s">
        <v>83</v>
      </c>
      <c r="H22" s="640">
        <v>395</v>
      </c>
      <c r="I22" s="613">
        <v>18.588235294117649</v>
      </c>
      <c r="K22" s="746"/>
    </row>
    <row r="23" spans="1:11" ht="12" customHeight="1" x14ac:dyDescent="0.2">
      <c r="A23" s="574">
        <v>32</v>
      </c>
      <c r="B23" s="61" t="s">
        <v>48</v>
      </c>
      <c r="C23" s="640">
        <v>910</v>
      </c>
      <c r="D23" s="613">
        <v>15.5955441302485</v>
      </c>
      <c r="E23" s="614"/>
      <c r="F23" s="574">
        <v>108</v>
      </c>
      <c r="G23" s="61" t="s">
        <v>84</v>
      </c>
      <c r="H23" s="640">
        <v>170</v>
      </c>
      <c r="I23" s="613">
        <v>15.813953488372093</v>
      </c>
      <c r="K23" s="746"/>
    </row>
    <row r="24" spans="1:11" ht="12" customHeight="1" x14ac:dyDescent="0.2">
      <c r="A24" s="574">
        <v>33</v>
      </c>
      <c r="B24" s="61" t="s">
        <v>181</v>
      </c>
      <c r="C24" s="640">
        <v>10</v>
      </c>
      <c r="D24" s="613">
        <v>14.285714285714285</v>
      </c>
      <c r="E24" s="614"/>
      <c r="F24" s="574">
        <v>109</v>
      </c>
      <c r="G24" s="764" t="s">
        <v>145</v>
      </c>
      <c r="H24" s="640">
        <v>105</v>
      </c>
      <c r="I24" s="613">
        <v>20</v>
      </c>
      <c r="K24" s="746"/>
    </row>
    <row r="25" spans="1:11" ht="12" customHeight="1" x14ac:dyDescent="0.2">
      <c r="A25" s="574">
        <v>34</v>
      </c>
      <c r="B25" s="61" t="s">
        <v>49</v>
      </c>
      <c r="C25" s="640">
        <v>660</v>
      </c>
      <c r="D25" s="613">
        <v>14.831460674157304</v>
      </c>
      <c r="E25" s="614"/>
      <c r="F25" s="574">
        <v>111</v>
      </c>
      <c r="G25" s="61" t="s">
        <v>85</v>
      </c>
      <c r="H25" s="640">
        <v>635</v>
      </c>
      <c r="I25" s="613">
        <v>13.879781420765028</v>
      </c>
      <c r="K25" s="746"/>
    </row>
    <row r="26" spans="1:11" ht="12" customHeight="1" x14ac:dyDescent="0.2">
      <c r="A26" s="574">
        <v>35</v>
      </c>
      <c r="B26" s="61" t="s">
        <v>91</v>
      </c>
      <c r="C26" s="640">
        <v>540</v>
      </c>
      <c r="D26" s="613">
        <v>18.336162988115451</v>
      </c>
      <c r="E26" s="614"/>
      <c r="F26" s="574">
        <v>112</v>
      </c>
      <c r="G26" s="61" t="s">
        <v>86</v>
      </c>
      <c r="H26" s="640">
        <v>930</v>
      </c>
      <c r="I26" s="613">
        <v>16.696588868940754</v>
      </c>
      <c r="K26" s="746"/>
    </row>
    <row r="27" spans="1:11" ht="12" customHeight="1" x14ac:dyDescent="0.2">
      <c r="A27" s="574">
        <v>36</v>
      </c>
      <c r="B27" s="61" t="s">
        <v>50</v>
      </c>
      <c r="C27" s="640">
        <v>700</v>
      </c>
      <c r="D27" s="613">
        <v>18.134715025906736</v>
      </c>
      <c r="E27" s="614"/>
      <c r="F27" s="574">
        <v>113</v>
      </c>
      <c r="G27" s="61" t="s">
        <v>87</v>
      </c>
      <c r="H27" s="640">
        <v>115</v>
      </c>
      <c r="I27" s="613">
        <v>23.711340206185564</v>
      </c>
      <c r="K27" s="746"/>
    </row>
    <row r="28" spans="1:11" ht="12" customHeight="1" x14ac:dyDescent="0.2">
      <c r="A28" s="574">
        <v>41</v>
      </c>
      <c r="B28" s="61" t="s">
        <v>51</v>
      </c>
      <c r="C28" s="640">
        <v>575</v>
      </c>
      <c r="D28" s="613">
        <v>17.21556886227545</v>
      </c>
      <c r="E28" s="614"/>
      <c r="F28" s="574">
        <v>121</v>
      </c>
      <c r="G28" s="61" t="s">
        <v>61</v>
      </c>
      <c r="H28" s="640">
        <v>865</v>
      </c>
      <c r="I28" s="613">
        <v>14.710884353741497</v>
      </c>
      <c r="K28" s="746"/>
    </row>
    <row r="29" spans="1:11" ht="12" customHeight="1" x14ac:dyDescent="0.2">
      <c r="A29" s="574">
        <v>42</v>
      </c>
      <c r="B29" s="61" t="s">
        <v>52</v>
      </c>
      <c r="C29" s="640">
        <v>540</v>
      </c>
      <c r="D29" s="613">
        <v>16.388467374810318</v>
      </c>
      <c r="E29" s="614"/>
      <c r="F29" s="574">
        <v>122</v>
      </c>
      <c r="G29" s="61" t="s">
        <v>62</v>
      </c>
      <c r="H29" s="640">
        <v>820</v>
      </c>
      <c r="I29" s="613">
        <v>15.769230769230768</v>
      </c>
      <c r="K29" s="746"/>
    </row>
    <row r="30" spans="1:11" ht="12" customHeight="1" x14ac:dyDescent="0.2">
      <c r="A30" s="574">
        <v>43</v>
      </c>
      <c r="B30" s="61" t="s">
        <v>53</v>
      </c>
      <c r="C30" s="640">
        <v>955</v>
      </c>
      <c r="D30" s="613">
        <v>16.493955094991364</v>
      </c>
      <c r="E30" s="614"/>
      <c r="F30" s="574">
        <v>123</v>
      </c>
      <c r="G30" s="61" t="s">
        <v>63</v>
      </c>
      <c r="H30" s="640">
        <v>465</v>
      </c>
      <c r="I30" s="613">
        <v>18.093385214007782</v>
      </c>
      <c r="K30" s="746"/>
    </row>
    <row r="31" spans="1:11" ht="12" customHeight="1" x14ac:dyDescent="0.2">
      <c r="A31" s="574">
        <v>44</v>
      </c>
      <c r="B31" s="61" t="s">
        <v>54</v>
      </c>
      <c r="C31" s="640">
        <v>840</v>
      </c>
      <c r="D31" s="613">
        <v>20.588235294117645</v>
      </c>
      <c r="E31" s="614"/>
      <c r="F31" s="614"/>
      <c r="H31" s="844"/>
      <c r="I31" s="613"/>
    </row>
    <row r="32" spans="1:11" ht="12" customHeight="1" x14ac:dyDescent="0.2">
      <c r="A32" s="574">
        <v>45</v>
      </c>
      <c r="B32" s="61" t="s">
        <v>55</v>
      </c>
      <c r="C32" s="640">
        <v>15</v>
      </c>
      <c r="D32" s="613">
        <v>7.1428571428571423</v>
      </c>
      <c r="E32" s="614"/>
      <c r="F32" s="85">
        <v>1</v>
      </c>
      <c r="G32" s="86" t="s">
        <v>2</v>
      </c>
      <c r="H32" s="640">
        <v>1920</v>
      </c>
      <c r="I32" s="613">
        <v>13.096862210095498</v>
      </c>
    </row>
    <row r="33" spans="1:13" ht="12" customHeight="1" x14ac:dyDescent="0.2">
      <c r="A33" s="574">
        <v>46</v>
      </c>
      <c r="B33" s="61" t="s">
        <v>56</v>
      </c>
      <c r="C33" s="640">
        <v>200</v>
      </c>
      <c r="D33" s="613">
        <v>20</v>
      </c>
      <c r="E33" s="614"/>
      <c r="F33" s="85">
        <v>2</v>
      </c>
      <c r="G33" s="86" t="s">
        <v>6</v>
      </c>
      <c r="H33" s="640">
        <v>3215</v>
      </c>
      <c r="I33" s="613">
        <v>18.056725638865487</v>
      </c>
    </row>
    <row r="34" spans="1:13" ht="12" customHeight="1" x14ac:dyDescent="0.2">
      <c r="A34" s="574">
        <v>47</v>
      </c>
      <c r="B34" s="61" t="s">
        <v>57</v>
      </c>
      <c r="C34" s="640">
        <v>215</v>
      </c>
      <c r="D34" s="613">
        <v>23.243243243243246</v>
      </c>
      <c r="E34" s="614"/>
      <c r="F34" s="85">
        <v>3</v>
      </c>
      <c r="G34" s="86" t="s">
        <v>10</v>
      </c>
      <c r="H34" s="640">
        <v>3470</v>
      </c>
      <c r="I34" s="613">
        <v>16.543504171632897</v>
      </c>
    </row>
    <row r="35" spans="1:13" ht="12" customHeight="1" x14ac:dyDescent="0.2">
      <c r="A35" s="574">
        <v>48</v>
      </c>
      <c r="B35" s="61" t="s">
        <v>58</v>
      </c>
      <c r="C35" s="640">
        <v>0</v>
      </c>
      <c r="D35" s="613">
        <v>0</v>
      </c>
      <c r="E35" s="614"/>
      <c r="F35" s="85">
        <v>4</v>
      </c>
      <c r="G35" s="86" t="s">
        <v>3</v>
      </c>
      <c r="H35" s="640">
        <v>3335</v>
      </c>
      <c r="I35" s="613">
        <v>17.882037533512065</v>
      </c>
    </row>
    <row r="36" spans="1:13" ht="12" customHeight="1" x14ac:dyDescent="0.2">
      <c r="A36" s="574">
        <v>51</v>
      </c>
      <c r="B36" s="61" t="s">
        <v>59</v>
      </c>
      <c r="C36" s="640">
        <v>415</v>
      </c>
      <c r="D36" s="613">
        <v>18.403547671840354</v>
      </c>
      <c r="E36" s="614"/>
      <c r="F36" s="85">
        <v>5</v>
      </c>
      <c r="G36" s="86" t="s">
        <v>7</v>
      </c>
      <c r="H36" s="640">
        <v>1880</v>
      </c>
      <c r="I36" s="613">
        <v>17.351176742039687</v>
      </c>
    </row>
    <row r="37" spans="1:13" ht="12" customHeight="1" x14ac:dyDescent="0.2">
      <c r="A37" s="574">
        <v>52</v>
      </c>
      <c r="B37" s="61" t="s">
        <v>132</v>
      </c>
      <c r="C37" s="640">
        <v>475</v>
      </c>
      <c r="D37" s="613">
        <v>14.728682170542637</v>
      </c>
      <c r="E37" s="614"/>
      <c r="F37" s="85">
        <v>6</v>
      </c>
      <c r="G37" s="86" t="s">
        <v>11</v>
      </c>
      <c r="H37" s="640">
        <v>1440</v>
      </c>
      <c r="I37" s="613">
        <v>20</v>
      </c>
    </row>
    <row r="38" spans="1:13" ht="12" customHeight="1" x14ac:dyDescent="0.2">
      <c r="A38" s="574">
        <v>53</v>
      </c>
      <c r="B38" s="61" t="s">
        <v>60</v>
      </c>
      <c r="C38" s="640">
        <v>390</v>
      </c>
      <c r="D38" s="613">
        <v>20.472440944881889</v>
      </c>
      <c r="E38" s="614"/>
      <c r="F38" s="85">
        <v>7</v>
      </c>
      <c r="G38" s="86" t="s">
        <v>4</v>
      </c>
      <c r="H38" s="640">
        <v>990</v>
      </c>
      <c r="I38" s="613">
        <v>21.153846153846153</v>
      </c>
    </row>
    <row r="39" spans="1:13" ht="12" customHeight="1" x14ac:dyDescent="0.2">
      <c r="A39" s="574">
        <v>54</v>
      </c>
      <c r="B39" s="61" t="s">
        <v>135</v>
      </c>
      <c r="C39" s="640">
        <v>115</v>
      </c>
      <c r="D39" s="613">
        <v>18.548387096774192</v>
      </c>
      <c r="E39" s="614"/>
      <c r="F39" s="85">
        <v>8</v>
      </c>
      <c r="G39" s="86" t="s">
        <v>5</v>
      </c>
      <c r="H39" s="640">
        <v>990</v>
      </c>
      <c r="I39" s="613">
        <v>17.983651226158038</v>
      </c>
    </row>
    <row r="40" spans="1:13" ht="12" customHeight="1" x14ac:dyDescent="0.2">
      <c r="A40" s="574">
        <v>55</v>
      </c>
      <c r="B40" s="61" t="s">
        <v>166</v>
      </c>
      <c r="C40" s="640">
        <v>485</v>
      </c>
      <c r="D40" s="613">
        <v>17.137809187279153</v>
      </c>
      <c r="E40" s="614"/>
      <c r="F40" s="85">
        <v>9</v>
      </c>
      <c r="G40" s="86" t="s">
        <v>8</v>
      </c>
      <c r="H40" s="640">
        <v>960</v>
      </c>
      <c r="I40" s="613">
        <v>17.827298050139277</v>
      </c>
    </row>
    <row r="41" spans="1:13" ht="12" customHeight="1" x14ac:dyDescent="0.2">
      <c r="A41" s="574">
        <v>61</v>
      </c>
      <c r="B41" s="61" t="s">
        <v>64</v>
      </c>
      <c r="C41" s="640">
        <v>395</v>
      </c>
      <c r="D41" s="613">
        <v>16.952789699570818</v>
      </c>
      <c r="E41" s="614"/>
      <c r="F41" s="85">
        <v>10</v>
      </c>
      <c r="G41" s="86" t="s">
        <v>9</v>
      </c>
      <c r="H41" s="640">
        <v>1870</v>
      </c>
      <c r="I41" s="613">
        <v>20.021413276231264</v>
      </c>
    </row>
    <row r="42" spans="1:13" ht="12" customHeight="1" x14ac:dyDescent="0.2">
      <c r="A42" s="574">
        <v>62</v>
      </c>
      <c r="B42" s="61" t="s">
        <v>65</v>
      </c>
      <c r="C42" s="640">
        <v>200</v>
      </c>
      <c r="D42" s="613">
        <v>20.725388601036268</v>
      </c>
      <c r="E42" s="614"/>
      <c r="F42" s="85">
        <v>11</v>
      </c>
      <c r="G42" s="86" t="s">
        <v>93</v>
      </c>
      <c r="H42" s="640">
        <v>1680</v>
      </c>
      <c r="I42" s="613">
        <v>15.804327375352775</v>
      </c>
    </row>
    <row r="43" spans="1:13" ht="12" customHeight="1" x14ac:dyDescent="0.2">
      <c r="A43" s="574">
        <v>63</v>
      </c>
      <c r="B43" s="61" t="s">
        <v>66</v>
      </c>
      <c r="C43" s="640">
        <v>135</v>
      </c>
      <c r="D43" s="613">
        <v>23.275862068965516</v>
      </c>
      <c r="E43" s="614"/>
      <c r="F43" s="85">
        <v>12</v>
      </c>
      <c r="G43" s="86" t="s">
        <v>165</v>
      </c>
      <c r="H43" s="640">
        <v>2140</v>
      </c>
      <c r="I43" s="613">
        <v>15.677655677655677</v>
      </c>
    </row>
    <row r="44" spans="1:13" ht="12" customHeight="1" x14ac:dyDescent="0.2">
      <c r="A44" s="574">
        <v>64</v>
      </c>
      <c r="B44" s="61" t="s">
        <v>67</v>
      </c>
      <c r="C44" s="640">
        <v>90</v>
      </c>
      <c r="D44" s="613">
        <v>26.47058823529412</v>
      </c>
      <c r="E44" s="614"/>
      <c r="F44" s="615"/>
      <c r="G44" s="615"/>
      <c r="H44" s="844"/>
      <c r="I44" s="613"/>
      <c r="M44" s="746"/>
    </row>
    <row r="45" spans="1:13" ht="12" customHeight="1" x14ac:dyDescent="0.2">
      <c r="A45" s="574">
        <v>65</v>
      </c>
      <c r="B45" s="61" t="s">
        <v>68</v>
      </c>
      <c r="C45" s="640">
        <v>120</v>
      </c>
      <c r="D45" s="613">
        <v>20.33898305084746</v>
      </c>
      <c r="E45" s="614"/>
      <c r="F45" s="615"/>
      <c r="G45" s="615"/>
      <c r="H45" s="844"/>
      <c r="I45" s="613"/>
    </row>
    <row r="46" spans="1:13" ht="12" customHeight="1" x14ac:dyDescent="0.2">
      <c r="A46" s="574">
        <v>66</v>
      </c>
      <c r="B46" s="61" t="s">
        <v>69</v>
      </c>
      <c r="C46" s="640">
        <v>510</v>
      </c>
      <c r="D46" s="613">
        <v>21.338912133891213</v>
      </c>
      <c r="E46" s="614"/>
      <c r="F46" s="614"/>
      <c r="G46" s="602" t="s">
        <v>20</v>
      </c>
      <c r="H46" s="640">
        <v>23890</v>
      </c>
      <c r="I46" s="613">
        <v>17.14818935505868</v>
      </c>
      <c r="K46" s="746"/>
    </row>
    <row r="47" spans="1:13" x14ac:dyDescent="0.2">
      <c r="A47" s="845"/>
      <c r="B47" s="845"/>
      <c r="C47" s="845"/>
      <c r="D47" s="845"/>
      <c r="E47" s="595"/>
      <c r="F47" s="587"/>
      <c r="G47" s="594"/>
      <c r="H47" s="617"/>
      <c r="I47" s="595"/>
    </row>
    <row r="48" spans="1:13" ht="9.75" customHeight="1" x14ac:dyDescent="0.2">
      <c r="A48" s="594"/>
      <c r="B48" s="594"/>
      <c r="C48" s="594"/>
      <c r="D48" s="594"/>
      <c r="E48" s="618"/>
      <c r="F48" s="619"/>
      <c r="G48" s="618"/>
      <c r="H48" s="620"/>
      <c r="I48" s="618"/>
    </row>
    <row r="49" spans="1:9" ht="9.75" customHeight="1" x14ac:dyDescent="0.2">
      <c r="A49" s="621" t="s">
        <v>219</v>
      </c>
      <c r="B49" s="595"/>
      <c r="C49" s="595"/>
      <c r="D49" s="595"/>
      <c r="E49" s="595"/>
      <c r="F49" s="587"/>
      <c r="G49" s="594"/>
      <c r="H49" s="617"/>
      <c r="I49" s="601" t="s">
        <v>234</v>
      </c>
    </row>
    <row r="50" spans="1:9" ht="9.75" customHeight="1" x14ac:dyDescent="0.2">
      <c r="A50" s="1066"/>
      <c r="B50" s="595"/>
      <c r="C50" s="595"/>
      <c r="D50" s="595"/>
      <c r="E50" s="595"/>
      <c r="F50" s="587"/>
      <c r="G50" s="594"/>
      <c r="H50" s="617"/>
      <c r="I50" s="595"/>
    </row>
    <row r="51" spans="1:9" ht="9.75" customHeight="1" x14ac:dyDescent="0.2">
      <c r="A51" s="595"/>
      <c r="B51" s="595"/>
      <c r="C51" s="595"/>
      <c r="D51" s="595"/>
      <c r="E51" s="595"/>
      <c r="F51" s="587"/>
      <c r="G51" s="594"/>
      <c r="H51" s="617"/>
      <c r="I51" s="595"/>
    </row>
    <row r="52" spans="1:9" ht="9" customHeight="1" x14ac:dyDescent="0.2">
      <c r="A52" s="595"/>
      <c r="B52" s="595"/>
      <c r="C52" s="595"/>
      <c r="D52" s="595"/>
      <c r="E52" s="595"/>
      <c r="F52" s="594"/>
      <c r="G52" s="594"/>
      <c r="H52" s="594"/>
      <c r="I52" s="595"/>
    </row>
    <row r="53" spans="1:9" ht="7.15" customHeight="1" x14ac:dyDescent="0.2">
      <c r="A53" s="615"/>
      <c r="B53" s="602"/>
      <c r="C53" s="896"/>
      <c r="D53" s="897"/>
      <c r="E53" s="897"/>
      <c r="F53" s="594"/>
      <c r="G53" s="594"/>
      <c r="H53" s="594"/>
      <c r="I53" s="595"/>
    </row>
    <row r="54" spans="1:9" ht="13.15" customHeight="1" x14ac:dyDescent="0.2">
      <c r="A54" s="595"/>
      <c r="B54" s="594"/>
      <c r="C54" s="594"/>
      <c r="D54" s="595"/>
      <c r="E54" s="601"/>
      <c r="F54" s="595"/>
      <c r="G54" s="594"/>
      <c r="H54" s="594"/>
      <c r="I54" s="595"/>
    </row>
    <row r="55" spans="1:9" ht="11.45" customHeight="1" x14ac:dyDescent="0.2">
      <c r="A55" s="595"/>
      <c r="B55" s="595"/>
      <c r="C55" s="595"/>
      <c r="D55" s="601"/>
      <c r="E55" s="601"/>
      <c r="F55" s="595"/>
      <c r="G55" s="594"/>
      <c r="H55" s="594"/>
      <c r="I55" s="595"/>
    </row>
    <row r="56" spans="1:9" x14ac:dyDescent="0.2">
      <c r="A56" s="898"/>
      <c r="B56" s="595"/>
      <c r="C56" s="899"/>
      <c r="D56" s="900"/>
      <c r="E56" s="900"/>
      <c r="F56" s="595"/>
      <c r="G56" s="594"/>
      <c r="H56" s="594"/>
      <c r="I56" s="595"/>
    </row>
    <row r="57" spans="1:9" x14ac:dyDescent="0.2">
      <c r="A57" s="595"/>
      <c r="B57" s="595"/>
      <c r="C57" s="595"/>
      <c r="D57" s="900"/>
      <c r="E57" s="900"/>
      <c r="F57" s="595"/>
      <c r="G57" s="594"/>
      <c r="H57" s="594"/>
      <c r="I57" s="595"/>
    </row>
    <row r="58" spans="1:9" x14ac:dyDescent="0.2">
      <c r="A58" s="595"/>
      <c r="B58" s="595"/>
      <c r="C58" s="595"/>
      <c r="D58" s="900"/>
      <c r="E58" s="900"/>
      <c r="F58" s="595"/>
      <c r="G58" s="594"/>
      <c r="H58" s="594"/>
      <c r="I58" s="595"/>
    </row>
    <row r="59" spans="1:9" x14ac:dyDescent="0.2">
      <c r="A59" s="595"/>
      <c r="B59" s="595"/>
      <c r="C59" s="595"/>
      <c r="D59" s="900"/>
      <c r="E59" s="900"/>
      <c r="F59" s="595"/>
      <c r="G59" s="594"/>
      <c r="H59" s="594"/>
      <c r="I59" s="595"/>
    </row>
    <row r="60" spans="1:9" x14ac:dyDescent="0.2">
      <c r="A60" s="595"/>
      <c r="B60" s="595"/>
      <c r="C60" s="595"/>
      <c r="D60" s="900"/>
      <c r="E60" s="900"/>
      <c r="F60" s="595"/>
      <c r="G60" s="594"/>
      <c r="H60" s="594"/>
      <c r="I60" s="595"/>
    </row>
    <row r="61" spans="1:9" x14ac:dyDescent="0.2">
      <c r="A61" s="595"/>
      <c r="B61" s="595"/>
      <c r="C61" s="595"/>
      <c r="D61" s="900"/>
      <c r="E61" s="900"/>
      <c r="F61" s="595"/>
      <c r="G61" s="594"/>
      <c r="H61" s="594"/>
      <c r="I61" s="595"/>
    </row>
    <row r="62" spans="1:9" x14ac:dyDescent="0.2">
      <c r="A62" s="595"/>
      <c r="B62" s="595"/>
      <c r="C62" s="595"/>
      <c r="D62" s="900"/>
      <c r="E62" s="900"/>
      <c r="F62" s="595"/>
      <c r="G62" s="594"/>
      <c r="H62" s="594"/>
      <c r="I62" s="595"/>
    </row>
    <row r="63" spans="1:9" x14ac:dyDescent="0.2">
      <c r="A63" s="595"/>
      <c r="B63" s="595"/>
      <c r="C63" s="595"/>
      <c r="D63" s="900"/>
      <c r="E63" s="900"/>
      <c r="F63" s="595"/>
      <c r="G63" s="594"/>
      <c r="H63" s="594"/>
      <c r="I63" s="595"/>
    </row>
    <row r="64" spans="1:9" x14ac:dyDescent="0.2">
      <c r="A64" s="595"/>
      <c r="B64" s="595"/>
      <c r="C64" s="595"/>
      <c r="D64" s="900"/>
      <c r="E64" s="900"/>
      <c r="F64" s="595"/>
      <c r="G64" s="594"/>
      <c r="H64" s="594"/>
      <c r="I64" s="595"/>
    </row>
    <row r="65" spans="1:9" x14ac:dyDescent="0.2">
      <c r="A65" s="595"/>
      <c r="B65" s="595"/>
      <c r="C65" s="595"/>
      <c r="D65" s="900"/>
      <c r="E65" s="900"/>
      <c r="F65" s="595"/>
      <c r="G65" s="594"/>
      <c r="H65" s="594"/>
      <c r="I65" s="595"/>
    </row>
    <row r="66" spans="1:9" x14ac:dyDescent="0.2">
      <c r="A66" s="595"/>
      <c r="B66" s="595"/>
      <c r="C66" s="595"/>
      <c r="D66" s="900"/>
      <c r="E66" s="900"/>
      <c r="F66" s="595"/>
      <c r="G66" s="594"/>
      <c r="H66" s="594"/>
      <c r="I66" s="595"/>
    </row>
    <row r="119" spans="4:5" x14ac:dyDescent="0.2">
      <c r="D119" s="624"/>
      <c r="E119" s="624"/>
    </row>
  </sheetData>
  <hyperlinks>
    <hyperlink ref="I1" location="INHALT!A1" display="INHALT!A1" xr:uid="{5F97DB1A-BAD5-490B-BE30-0BB74C30CABB}"/>
  </hyperlinks>
  <printOptions horizontalCentered="1" gridLines="1"/>
  <pageMargins left="0.59055118110236227" right="0.39370078740157483" top="0.59055118110236227" bottom="0.59055118110236227" header="0.31496062992125984" footer="0.31496062992125984"/>
  <pageSetup paperSize="9" scale="95" firstPageNumber="18" orientation="portrait" useFirstPageNumber="1" r:id="rId1"/>
  <headerFooter alignWithMargins="0">
    <oddFooter>Seite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120"/>
  <sheetViews>
    <sheetView zoomScaleNormal="100" workbookViewId="0">
      <pane xSplit="2" ySplit="6" topLeftCell="C7" activePane="bottomRight" state="frozen"/>
      <selection activeCell="A80" sqref="A80:XFD80"/>
      <selection pane="topRight" activeCell="A80" sqref="A80:XFD80"/>
      <selection pane="bottomLeft" activeCell="A80" sqref="A80:XFD80"/>
      <selection pane="bottomRight" activeCell="I8" sqref="I8"/>
    </sheetView>
  </sheetViews>
  <sheetFormatPr baseColWidth="10" defaultColWidth="11.42578125" defaultRowHeight="12.75" x14ac:dyDescent="0.2"/>
  <cols>
    <col min="1" max="1" width="5.7109375" style="24" customWidth="1"/>
    <col min="2" max="2" width="21.28515625" style="24" customWidth="1"/>
    <col min="3" max="3" width="7.28515625" style="24" customWidth="1"/>
    <col min="4" max="4" width="6.7109375" style="31" customWidth="1"/>
    <col min="5" max="5" width="6.7109375" style="24" customWidth="1"/>
    <col min="6" max="6" width="5.28515625" style="24" customWidth="1"/>
    <col min="7" max="7" width="22.28515625" style="24" customWidth="1"/>
    <col min="8" max="8" width="8" style="24" customWidth="1"/>
    <col min="9" max="9" width="9.28515625" style="24" customWidth="1"/>
    <col min="10" max="10" width="20.42578125" style="24" customWidth="1"/>
    <col min="11" max="16384" width="11.42578125" style="24"/>
  </cols>
  <sheetData>
    <row r="1" spans="1:9" ht="6.6" customHeight="1" x14ac:dyDescent="0.2">
      <c r="A1" s="1053">
        <v>44561</v>
      </c>
      <c r="B1" s="53"/>
      <c r="C1" s="53"/>
      <c r="D1" s="53"/>
      <c r="E1" s="92"/>
      <c r="F1" s="92"/>
      <c r="G1" s="92"/>
      <c r="H1" s="92"/>
      <c r="I1" s="92"/>
    </row>
    <row r="2" spans="1:9" ht="16.149999999999999" customHeight="1" x14ac:dyDescent="0.2">
      <c r="A2" s="174" t="s">
        <v>522</v>
      </c>
      <c r="B2" s="56"/>
      <c r="C2" s="56"/>
      <c r="D2" s="55"/>
      <c r="E2" s="92"/>
      <c r="F2" s="92"/>
      <c r="G2" s="92"/>
      <c r="H2" s="92"/>
      <c r="I2" s="1068" t="str">
        <f>HYPERLINK("[Kleinräumige Statistik Daten Prototyp.xlsx]INHALT!A1","zum Inhaltsverzeichnis")</f>
        <v>zum Inhaltsverzeichnis</v>
      </c>
    </row>
    <row r="3" spans="1:9" ht="12" customHeight="1" x14ac:dyDescent="0.2">
      <c r="A3" s="78" t="s">
        <v>1</v>
      </c>
      <c r="B3" s="56"/>
      <c r="C3" s="56"/>
      <c r="D3" s="66"/>
      <c r="E3" s="92"/>
      <c r="F3" s="92"/>
      <c r="G3" s="92"/>
      <c r="H3" s="92"/>
      <c r="I3" s="66" t="s">
        <v>495</v>
      </c>
    </row>
    <row r="4" spans="1:9" ht="4.9000000000000004" customHeight="1" x14ac:dyDescent="0.2">
      <c r="A4" s="79"/>
      <c r="B4" s="56"/>
      <c r="C4" s="56"/>
      <c r="D4" s="66"/>
      <c r="E4" s="92"/>
      <c r="F4" s="92"/>
      <c r="G4" s="92"/>
      <c r="H4" s="92"/>
      <c r="I4" s="92"/>
    </row>
    <row r="5" spans="1:9" ht="30" customHeight="1" x14ac:dyDescent="0.2">
      <c r="A5" s="172" t="s">
        <v>100</v>
      </c>
      <c r="B5" s="168" t="s">
        <v>101</v>
      </c>
      <c r="C5" s="652" t="s">
        <v>338</v>
      </c>
      <c r="D5" s="653"/>
      <c r="E5" s="92"/>
      <c r="F5" s="172" t="s">
        <v>100</v>
      </c>
      <c r="G5" s="168" t="s">
        <v>101</v>
      </c>
      <c r="H5" s="652" t="s">
        <v>338</v>
      </c>
      <c r="I5" s="653"/>
    </row>
    <row r="6" spans="1:9" x14ac:dyDescent="0.2">
      <c r="A6" s="173"/>
      <c r="B6" s="169"/>
      <c r="C6" s="166" t="s">
        <v>233</v>
      </c>
      <c r="D6" s="171" t="s">
        <v>223</v>
      </c>
      <c r="E6" s="92"/>
      <c r="F6" s="173"/>
      <c r="G6" s="169"/>
      <c r="H6" s="166" t="s">
        <v>233</v>
      </c>
      <c r="I6" s="171" t="s">
        <v>223</v>
      </c>
    </row>
    <row r="7" spans="1:9" ht="9" customHeight="1" x14ac:dyDescent="0.2">
      <c r="A7" s="80"/>
      <c r="B7" s="80"/>
      <c r="C7" s="81"/>
      <c r="D7" s="586"/>
      <c r="E7" s="92"/>
      <c r="F7" s="92"/>
      <c r="G7" s="92"/>
      <c r="H7" s="92"/>
      <c r="I7" s="92"/>
    </row>
    <row r="8" spans="1:9" ht="12" customHeight="1" x14ac:dyDescent="0.2">
      <c r="A8" s="574">
        <v>10</v>
      </c>
      <c r="B8" s="61" t="s">
        <v>37</v>
      </c>
      <c r="C8" s="640">
        <v>100</v>
      </c>
      <c r="D8" s="613">
        <v>18.018018018018019</v>
      </c>
      <c r="E8" s="614"/>
      <c r="F8" s="574">
        <v>71</v>
      </c>
      <c r="G8" s="61" t="s">
        <v>70</v>
      </c>
      <c r="H8" s="640">
        <v>305</v>
      </c>
      <c r="I8" s="613">
        <v>17.836257309941519</v>
      </c>
    </row>
    <row r="9" spans="1:9" ht="12" customHeight="1" x14ac:dyDescent="0.2">
      <c r="A9" s="574">
        <v>11</v>
      </c>
      <c r="B9" s="61" t="s">
        <v>38</v>
      </c>
      <c r="C9" s="640">
        <v>210</v>
      </c>
      <c r="D9" s="613">
        <v>18.421052631578945</v>
      </c>
      <c r="E9" s="614"/>
      <c r="F9" s="574">
        <v>72</v>
      </c>
      <c r="G9" s="61" t="s">
        <v>71</v>
      </c>
      <c r="H9" s="640">
        <v>465</v>
      </c>
      <c r="I9" s="613">
        <v>15.682967959527824</v>
      </c>
    </row>
    <row r="10" spans="1:9" ht="12" customHeight="1" x14ac:dyDescent="0.2">
      <c r="A10" s="574">
        <v>12</v>
      </c>
      <c r="B10" s="61" t="s">
        <v>90</v>
      </c>
      <c r="C10" s="640">
        <v>420</v>
      </c>
      <c r="D10" s="613">
        <v>17.536534446764094</v>
      </c>
      <c r="E10" s="614"/>
      <c r="F10" s="574">
        <v>81</v>
      </c>
      <c r="G10" s="61" t="s">
        <v>5</v>
      </c>
      <c r="H10" s="640">
        <v>240</v>
      </c>
      <c r="I10" s="613">
        <v>16.161616161616163</v>
      </c>
    </row>
    <row r="11" spans="1:9" ht="12" customHeight="1" x14ac:dyDescent="0.2">
      <c r="A11" s="574">
        <v>13</v>
      </c>
      <c r="B11" s="61" t="s">
        <v>39</v>
      </c>
      <c r="C11" s="640">
        <v>50</v>
      </c>
      <c r="D11" s="613">
        <v>14.084507042253522</v>
      </c>
      <c r="E11" s="614"/>
      <c r="F11" s="574">
        <v>82</v>
      </c>
      <c r="G11" s="61" t="s">
        <v>72</v>
      </c>
      <c r="H11" s="640">
        <v>410</v>
      </c>
      <c r="I11" s="613">
        <v>16.700610997963338</v>
      </c>
    </row>
    <row r="12" spans="1:9" ht="12" customHeight="1" x14ac:dyDescent="0.2">
      <c r="A12" s="574">
        <v>14</v>
      </c>
      <c r="B12" s="61" t="s">
        <v>40</v>
      </c>
      <c r="C12" s="640">
        <v>280</v>
      </c>
      <c r="D12" s="613">
        <v>10.789980732177264</v>
      </c>
      <c r="E12" s="614"/>
      <c r="F12" s="574">
        <v>83</v>
      </c>
      <c r="G12" s="61" t="s">
        <v>73</v>
      </c>
      <c r="H12" s="640">
        <v>375</v>
      </c>
      <c r="I12" s="613">
        <v>23.885350318471339</v>
      </c>
    </row>
    <row r="13" spans="1:9" ht="12" customHeight="1" x14ac:dyDescent="0.2">
      <c r="A13" s="574">
        <v>15</v>
      </c>
      <c r="B13" s="61" t="s">
        <v>41</v>
      </c>
      <c r="C13" s="640">
        <v>270</v>
      </c>
      <c r="D13" s="613">
        <v>23.376623376623375</v>
      </c>
      <c r="E13" s="614"/>
      <c r="F13" s="574">
        <v>91</v>
      </c>
      <c r="G13" s="61" t="s">
        <v>74</v>
      </c>
      <c r="H13" s="640">
        <v>275</v>
      </c>
      <c r="I13" s="613">
        <v>18.900343642611684</v>
      </c>
    </row>
    <row r="14" spans="1:9" ht="12" customHeight="1" x14ac:dyDescent="0.2">
      <c r="A14" s="574">
        <v>16</v>
      </c>
      <c r="B14" s="61" t="s">
        <v>99</v>
      </c>
      <c r="C14" s="640">
        <v>590</v>
      </c>
      <c r="D14" s="613">
        <v>20.959147424511546</v>
      </c>
      <c r="E14" s="614"/>
      <c r="F14" s="574">
        <v>92</v>
      </c>
      <c r="G14" s="61" t="s">
        <v>75</v>
      </c>
      <c r="H14" s="640">
        <v>5</v>
      </c>
      <c r="I14" s="613">
        <v>2.8571428571428572</v>
      </c>
    </row>
    <row r="15" spans="1:9" ht="12" customHeight="1" x14ac:dyDescent="0.2">
      <c r="A15" s="574">
        <v>17</v>
      </c>
      <c r="B15" s="61" t="s">
        <v>42</v>
      </c>
      <c r="C15" s="640">
        <v>560</v>
      </c>
      <c r="D15" s="613">
        <v>15.321477428180575</v>
      </c>
      <c r="E15" s="614"/>
      <c r="F15" s="574">
        <v>93</v>
      </c>
      <c r="G15" s="61" t="s">
        <v>76</v>
      </c>
      <c r="H15" s="640">
        <v>310</v>
      </c>
      <c r="I15" s="613">
        <v>19.558359621451103</v>
      </c>
    </row>
    <row r="16" spans="1:9" ht="12" customHeight="1" x14ac:dyDescent="0.2">
      <c r="A16" s="574">
        <v>21</v>
      </c>
      <c r="B16" s="61" t="s">
        <v>43</v>
      </c>
      <c r="C16" s="640">
        <v>235</v>
      </c>
      <c r="D16" s="613">
        <v>14.029850746268657</v>
      </c>
      <c r="E16" s="614"/>
      <c r="F16" s="574">
        <v>94</v>
      </c>
      <c r="G16" s="61" t="s">
        <v>77</v>
      </c>
      <c r="H16" s="640">
        <v>420</v>
      </c>
      <c r="I16" s="613">
        <v>19.399538106235568</v>
      </c>
    </row>
    <row r="17" spans="1:14" ht="12" customHeight="1" x14ac:dyDescent="0.2">
      <c r="A17" s="574">
        <v>22</v>
      </c>
      <c r="B17" s="61" t="s">
        <v>44</v>
      </c>
      <c r="C17" s="640">
        <v>330</v>
      </c>
      <c r="D17" s="613">
        <v>20.060790273556233</v>
      </c>
      <c r="E17" s="614"/>
      <c r="F17" s="574">
        <v>101</v>
      </c>
      <c r="G17" s="61" t="s">
        <v>78</v>
      </c>
      <c r="H17" s="640">
        <v>475</v>
      </c>
      <c r="I17" s="613">
        <v>15.151515151515152</v>
      </c>
    </row>
    <row r="18" spans="1:14" ht="12" customHeight="1" x14ac:dyDescent="0.2">
      <c r="A18" s="574">
        <v>23</v>
      </c>
      <c r="B18" s="61" t="s">
        <v>45</v>
      </c>
      <c r="C18" s="640">
        <v>860</v>
      </c>
      <c r="D18" s="613">
        <v>23.27469553450609</v>
      </c>
      <c r="E18" s="614"/>
      <c r="F18" s="574">
        <v>102</v>
      </c>
      <c r="G18" s="61" t="s">
        <v>79</v>
      </c>
      <c r="H18" s="640">
        <v>15</v>
      </c>
      <c r="I18" s="613">
        <v>14.285714285714285</v>
      </c>
    </row>
    <row r="19" spans="1:14" ht="12" customHeight="1" x14ac:dyDescent="0.2">
      <c r="A19" s="574">
        <v>24</v>
      </c>
      <c r="B19" s="61" t="s">
        <v>46</v>
      </c>
      <c r="C19" s="640">
        <v>1080</v>
      </c>
      <c r="D19" s="613">
        <v>16.901408450704224</v>
      </c>
      <c r="E19" s="614"/>
      <c r="F19" s="574">
        <v>103</v>
      </c>
      <c r="G19" s="61" t="s">
        <v>80</v>
      </c>
      <c r="H19" s="640">
        <v>90</v>
      </c>
      <c r="I19" s="613">
        <v>10.227272727272728</v>
      </c>
      <c r="J19" s="27"/>
      <c r="K19" s="27"/>
      <c r="L19" s="27"/>
      <c r="M19" s="27"/>
      <c r="N19" s="27"/>
    </row>
    <row r="20" spans="1:14" ht="12" customHeight="1" x14ac:dyDescent="0.2">
      <c r="A20" s="574">
        <v>25</v>
      </c>
      <c r="B20" s="61" t="s">
        <v>180</v>
      </c>
      <c r="C20" s="640">
        <v>305</v>
      </c>
      <c r="D20" s="613">
        <v>16.897506925207757</v>
      </c>
      <c r="E20" s="614"/>
      <c r="F20" s="574">
        <v>105</v>
      </c>
      <c r="G20" s="61" t="s">
        <v>81</v>
      </c>
      <c r="H20" s="640">
        <v>105</v>
      </c>
      <c r="I20" s="613">
        <v>19.090909090909093</v>
      </c>
      <c r="J20" s="27"/>
      <c r="K20" s="27"/>
      <c r="L20" s="27"/>
      <c r="M20" s="27"/>
      <c r="N20" s="27"/>
    </row>
    <row r="21" spans="1:14" ht="12" customHeight="1" x14ac:dyDescent="0.2">
      <c r="A21" s="574">
        <v>26</v>
      </c>
      <c r="B21" s="61" t="s">
        <v>164</v>
      </c>
      <c r="C21" s="640">
        <v>645</v>
      </c>
      <c r="D21" s="613">
        <v>24.855491329479769</v>
      </c>
      <c r="E21" s="614"/>
      <c r="F21" s="574">
        <v>106</v>
      </c>
      <c r="G21" s="61" t="s">
        <v>82</v>
      </c>
      <c r="H21" s="640">
        <v>210</v>
      </c>
      <c r="I21" s="613">
        <v>21.98952879581152</v>
      </c>
      <c r="J21" s="27"/>
      <c r="K21" s="27"/>
      <c r="L21" s="27"/>
      <c r="M21" s="27"/>
      <c r="N21" s="27"/>
    </row>
    <row r="22" spans="1:14" ht="12" customHeight="1" x14ac:dyDescent="0.2">
      <c r="A22" s="574">
        <v>31</v>
      </c>
      <c r="B22" s="61" t="s">
        <v>47</v>
      </c>
      <c r="C22" s="640">
        <v>610</v>
      </c>
      <c r="D22" s="613">
        <v>16.010498687664043</v>
      </c>
      <c r="E22" s="614"/>
      <c r="F22" s="574">
        <v>107</v>
      </c>
      <c r="G22" s="61" t="s">
        <v>83</v>
      </c>
      <c r="H22" s="640">
        <v>385</v>
      </c>
      <c r="I22" s="613">
        <v>18.117647058823529</v>
      </c>
      <c r="J22" s="27"/>
      <c r="K22" s="27"/>
      <c r="L22" s="27"/>
      <c r="M22" s="27"/>
      <c r="N22" s="27"/>
    </row>
    <row r="23" spans="1:14" ht="12" customHeight="1" x14ac:dyDescent="0.2">
      <c r="A23" s="574">
        <v>32</v>
      </c>
      <c r="B23" s="61" t="s">
        <v>48</v>
      </c>
      <c r="C23" s="640">
        <v>1165</v>
      </c>
      <c r="D23" s="613">
        <v>19.965724078834619</v>
      </c>
      <c r="E23" s="614"/>
      <c r="F23" s="574">
        <v>108</v>
      </c>
      <c r="G23" s="61" t="s">
        <v>84</v>
      </c>
      <c r="H23" s="640">
        <v>240</v>
      </c>
      <c r="I23" s="613">
        <v>22.325581395348838</v>
      </c>
      <c r="J23" s="27"/>
      <c r="K23" s="27"/>
      <c r="L23" s="27"/>
      <c r="M23" s="27"/>
      <c r="N23" s="27"/>
    </row>
    <row r="24" spans="1:14" ht="12" customHeight="1" x14ac:dyDescent="0.2">
      <c r="A24" s="574">
        <v>33</v>
      </c>
      <c r="B24" s="61" t="s">
        <v>181</v>
      </c>
      <c r="C24" s="640">
        <v>10</v>
      </c>
      <c r="D24" s="613">
        <v>14.285714285714285</v>
      </c>
      <c r="E24" s="614"/>
      <c r="F24" s="574">
        <v>109</v>
      </c>
      <c r="G24" s="764" t="s">
        <v>145</v>
      </c>
      <c r="H24" s="640">
        <v>60</v>
      </c>
      <c r="I24" s="613">
        <v>11.428571428571429</v>
      </c>
      <c r="J24" s="165"/>
      <c r="K24" s="165"/>
      <c r="L24" s="165"/>
      <c r="M24" s="165"/>
      <c r="N24" s="27"/>
    </row>
    <row r="25" spans="1:14" ht="12" customHeight="1" x14ac:dyDescent="0.2">
      <c r="A25" s="574">
        <v>34</v>
      </c>
      <c r="B25" s="61" t="s">
        <v>49</v>
      </c>
      <c r="C25" s="640">
        <v>970</v>
      </c>
      <c r="D25" s="613">
        <v>21.797752808988761</v>
      </c>
      <c r="E25" s="614"/>
      <c r="F25" s="574">
        <v>111</v>
      </c>
      <c r="G25" s="61" t="s">
        <v>85</v>
      </c>
      <c r="H25" s="640">
        <v>945</v>
      </c>
      <c r="I25" s="613">
        <v>20.655737704918035</v>
      </c>
      <c r="J25" s="161"/>
      <c r="K25" s="27"/>
      <c r="L25" s="27"/>
      <c r="M25" s="165"/>
      <c r="N25" s="27"/>
    </row>
    <row r="26" spans="1:14" ht="12" customHeight="1" x14ac:dyDescent="0.2">
      <c r="A26" s="574">
        <v>35</v>
      </c>
      <c r="B26" s="61" t="s">
        <v>91</v>
      </c>
      <c r="C26" s="640">
        <v>430</v>
      </c>
      <c r="D26" s="613">
        <v>14.60101867572156</v>
      </c>
      <c r="E26" s="614"/>
      <c r="F26" s="574">
        <v>112</v>
      </c>
      <c r="G26" s="61" t="s">
        <v>86</v>
      </c>
      <c r="H26" s="640">
        <v>1020</v>
      </c>
      <c r="I26" s="613">
        <v>18.312387791741472</v>
      </c>
      <c r="J26" s="30"/>
      <c r="K26" s="27"/>
      <c r="L26" s="27"/>
      <c r="M26" s="177"/>
      <c r="N26" s="27"/>
    </row>
    <row r="27" spans="1:14" ht="12" customHeight="1" x14ac:dyDescent="0.2">
      <c r="A27" s="574">
        <v>36</v>
      </c>
      <c r="B27" s="61" t="s">
        <v>50</v>
      </c>
      <c r="C27" s="640">
        <v>645</v>
      </c>
      <c r="D27" s="613">
        <v>16.709844559585495</v>
      </c>
      <c r="E27" s="614"/>
      <c r="F27" s="574">
        <v>113</v>
      </c>
      <c r="G27" s="61" t="s">
        <v>87</v>
      </c>
      <c r="H27" s="640">
        <v>60</v>
      </c>
      <c r="I27" s="613">
        <v>12.371134020618557</v>
      </c>
      <c r="J27" s="162"/>
      <c r="K27" s="27"/>
      <c r="L27" s="27"/>
      <c r="M27" s="177"/>
      <c r="N27" s="27"/>
    </row>
    <row r="28" spans="1:14" ht="12" customHeight="1" x14ac:dyDescent="0.2">
      <c r="A28" s="574">
        <v>41</v>
      </c>
      <c r="B28" s="61" t="s">
        <v>51</v>
      </c>
      <c r="C28" s="640">
        <v>640</v>
      </c>
      <c r="D28" s="613">
        <v>19.161676646706589</v>
      </c>
      <c r="E28" s="614"/>
      <c r="F28" s="574">
        <v>121</v>
      </c>
      <c r="G28" s="61" t="s">
        <v>61</v>
      </c>
      <c r="H28" s="640">
        <v>1080</v>
      </c>
      <c r="I28" s="613">
        <v>18.367346938775512</v>
      </c>
      <c r="J28" s="189"/>
      <c r="K28" s="189"/>
      <c r="L28" s="190"/>
      <c r="M28" s="190"/>
      <c r="N28" s="27"/>
    </row>
    <row r="29" spans="1:14" ht="12" customHeight="1" x14ac:dyDescent="0.2">
      <c r="A29" s="574">
        <v>42</v>
      </c>
      <c r="B29" s="61" t="s">
        <v>52</v>
      </c>
      <c r="C29" s="640">
        <v>755</v>
      </c>
      <c r="D29" s="613">
        <v>22.91350531107739</v>
      </c>
      <c r="E29" s="614"/>
      <c r="F29" s="574">
        <v>122</v>
      </c>
      <c r="G29" s="61" t="s">
        <v>62</v>
      </c>
      <c r="H29" s="640">
        <v>1040</v>
      </c>
      <c r="I29" s="613">
        <v>20</v>
      </c>
      <c r="J29" s="178"/>
      <c r="K29" s="178"/>
      <c r="L29" s="191"/>
      <c r="M29" s="191"/>
      <c r="N29" s="27"/>
    </row>
    <row r="30" spans="1:14" ht="12" customHeight="1" x14ac:dyDescent="0.2">
      <c r="A30" s="574">
        <v>43</v>
      </c>
      <c r="B30" s="61" t="s">
        <v>53</v>
      </c>
      <c r="C30" s="640">
        <v>1105</v>
      </c>
      <c r="D30" s="613">
        <v>19.0846286701209</v>
      </c>
      <c r="E30" s="614"/>
      <c r="F30" s="574">
        <v>123</v>
      </c>
      <c r="G30" s="61" t="s">
        <v>63</v>
      </c>
      <c r="H30" s="640">
        <v>460</v>
      </c>
      <c r="I30" s="613">
        <v>17.898832684824903</v>
      </c>
      <c r="J30" s="178"/>
      <c r="K30" s="178"/>
      <c r="L30" s="191"/>
      <c r="M30" s="191"/>
      <c r="N30" s="27"/>
    </row>
    <row r="31" spans="1:14" ht="12" customHeight="1" x14ac:dyDescent="0.2">
      <c r="A31" s="574">
        <v>44</v>
      </c>
      <c r="B31" s="61" t="s">
        <v>54</v>
      </c>
      <c r="C31" s="640">
        <v>655</v>
      </c>
      <c r="D31" s="613">
        <v>16.053921568627452</v>
      </c>
      <c r="E31" s="614"/>
      <c r="F31" s="614"/>
      <c r="G31" s="622"/>
      <c r="H31" s="844"/>
      <c r="I31" s="613"/>
      <c r="J31" s="178"/>
      <c r="K31" s="178"/>
      <c r="L31" s="179"/>
      <c r="M31" s="179"/>
      <c r="N31" s="27"/>
    </row>
    <row r="32" spans="1:14" ht="12" customHeight="1" x14ac:dyDescent="0.2">
      <c r="A32" s="574">
        <v>45</v>
      </c>
      <c r="B32" s="61" t="s">
        <v>55</v>
      </c>
      <c r="C32" s="640">
        <v>25</v>
      </c>
      <c r="D32" s="613">
        <v>11.904761904761903</v>
      </c>
      <c r="E32" s="614"/>
      <c r="F32" s="85">
        <v>1</v>
      </c>
      <c r="G32" s="86" t="s">
        <v>2</v>
      </c>
      <c r="H32" s="640">
        <v>2465</v>
      </c>
      <c r="I32" s="613">
        <v>16.814461118690314</v>
      </c>
      <c r="J32" s="180"/>
      <c r="K32" s="181"/>
      <c r="L32" s="182"/>
      <c r="M32" s="183"/>
      <c r="N32" s="27"/>
    </row>
    <row r="33" spans="1:14" ht="12" customHeight="1" x14ac:dyDescent="0.2">
      <c r="A33" s="574">
        <v>46</v>
      </c>
      <c r="B33" s="61" t="s">
        <v>56</v>
      </c>
      <c r="C33" s="640">
        <v>100</v>
      </c>
      <c r="D33" s="613">
        <v>10</v>
      </c>
      <c r="E33" s="614"/>
      <c r="F33" s="85">
        <v>2</v>
      </c>
      <c r="G33" s="86" t="s">
        <v>6</v>
      </c>
      <c r="H33" s="640">
        <v>3455</v>
      </c>
      <c r="I33" s="613">
        <v>19.404661611906768</v>
      </c>
      <c r="J33" s="180"/>
      <c r="K33" s="181"/>
      <c r="L33" s="182"/>
      <c r="M33" s="183"/>
      <c r="N33" s="27"/>
    </row>
    <row r="34" spans="1:14" ht="12" customHeight="1" x14ac:dyDescent="0.2">
      <c r="A34" s="574">
        <v>47</v>
      </c>
      <c r="B34" s="61" t="s">
        <v>57</v>
      </c>
      <c r="C34" s="640">
        <v>160</v>
      </c>
      <c r="D34" s="613">
        <v>17.297297297297298</v>
      </c>
      <c r="E34" s="614"/>
      <c r="F34" s="85">
        <v>3</v>
      </c>
      <c r="G34" s="86" t="s">
        <v>10</v>
      </c>
      <c r="H34" s="640">
        <v>3820</v>
      </c>
      <c r="I34" s="613">
        <v>18.212157330154945</v>
      </c>
      <c r="J34" s="180"/>
      <c r="K34" s="181"/>
      <c r="L34" s="182"/>
      <c r="M34" s="183"/>
      <c r="N34" s="27"/>
    </row>
    <row r="35" spans="1:14" ht="12" customHeight="1" x14ac:dyDescent="0.2">
      <c r="A35" s="574">
        <v>48</v>
      </c>
      <c r="B35" s="61" t="s">
        <v>58</v>
      </c>
      <c r="C35" s="640">
        <v>0</v>
      </c>
      <c r="D35" s="613">
        <v>0</v>
      </c>
      <c r="E35" s="614"/>
      <c r="F35" s="85">
        <v>4</v>
      </c>
      <c r="G35" s="86" t="s">
        <v>3</v>
      </c>
      <c r="H35" s="640">
        <v>3430</v>
      </c>
      <c r="I35" s="613">
        <v>18.391420911528151</v>
      </c>
      <c r="J35" s="180"/>
      <c r="K35" s="181"/>
      <c r="L35" s="182"/>
      <c r="M35" s="183"/>
      <c r="N35" s="27"/>
    </row>
    <row r="36" spans="1:14" ht="12" customHeight="1" x14ac:dyDescent="0.2">
      <c r="A36" s="574">
        <v>51</v>
      </c>
      <c r="B36" s="61" t="s">
        <v>59</v>
      </c>
      <c r="C36" s="640">
        <v>450</v>
      </c>
      <c r="D36" s="613">
        <v>19.955654101995567</v>
      </c>
      <c r="E36" s="614"/>
      <c r="F36" s="85">
        <v>5</v>
      </c>
      <c r="G36" s="86" t="s">
        <v>7</v>
      </c>
      <c r="H36" s="640">
        <v>2250</v>
      </c>
      <c r="I36" s="613">
        <v>20.766035994462388</v>
      </c>
      <c r="J36" s="180"/>
      <c r="K36" s="181"/>
      <c r="L36" s="182"/>
      <c r="M36" s="183"/>
      <c r="N36" s="27"/>
    </row>
    <row r="37" spans="1:14" ht="12" customHeight="1" x14ac:dyDescent="0.2">
      <c r="A37" s="574">
        <v>52</v>
      </c>
      <c r="B37" s="61" t="s">
        <v>132</v>
      </c>
      <c r="C37" s="640">
        <v>845</v>
      </c>
      <c r="D37" s="613">
        <v>26.2015503875969</v>
      </c>
      <c r="E37" s="614"/>
      <c r="F37" s="85">
        <v>6</v>
      </c>
      <c r="G37" s="86" t="s">
        <v>11</v>
      </c>
      <c r="H37" s="640">
        <v>1255</v>
      </c>
      <c r="I37" s="613">
        <v>17.430555555555554</v>
      </c>
      <c r="J37" s="180"/>
      <c r="K37" s="181"/>
      <c r="L37" s="182"/>
      <c r="M37" s="183"/>
      <c r="N37" s="27"/>
    </row>
    <row r="38" spans="1:14" ht="12" customHeight="1" x14ac:dyDescent="0.2">
      <c r="A38" s="574">
        <v>53</v>
      </c>
      <c r="B38" s="61" t="s">
        <v>60</v>
      </c>
      <c r="C38" s="640">
        <v>315</v>
      </c>
      <c r="D38" s="613">
        <v>16.535433070866144</v>
      </c>
      <c r="E38" s="614"/>
      <c r="F38" s="85">
        <v>7</v>
      </c>
      <c r="G38" s="86" t="s">
        <v>4</v>
      </c>
      <c r="H38" s="640">
        <v>775</v>
      </c>
      <c r="I38" s="613">
        <v>16.55982905982906</v>
      </c>
      <c r="J38" s="180"/>
      <c r="K38" s="181"/>
      <c r="L38" s="182"/>
      <c r="M38" s="183"/>
      <c r="N38" s="27"/>
    </row>
    <row r="39" spans="1:14" ht="12" customHeight="1" x14ac:dyDescent="0.2">
      <c r="A39" s="574">
        <v>54</v>
      </c>
      <c r="B39" s="61" t="s">
        <v>135</v>
      </c>
      <c r="C39" s="640">
        <v>115</v>
      </c>
      <c r="D39" s="613">
        <v>18.548387096774192</v>
      </c>
      <c r="E39" s="614"/>
      <c r="F39" s="85">
        <v>8</v>
      </c>
      <c r="G39" s="86" t="s">
        <v>5</v>
      </c>
      <c r="H39" s="640">
        <v>1025</v>
      </c>
      <c r="I39" s="613">
        <v>18.619436875567665</v>
      </c>
      <c r="J39" s="180"/>
      <c r="K39" s="181"/>
      <c r="L39" s="182"/>
      <c r="M39" s="183"/>
      <c r="N39" s="27"/>
    </row>
    <row r="40" spans="1:14" ht="12" customHeight="1" x14ac:dyDescent="0.2">
      <c r="A40" s="574">
        <v>55</v>
      </c>
      <c r="B40" s="61" t="s">
        <v>166</v>
      </c>
      <c r="C40" s="640">
        <v>530</v>
      </c>
      <c r="D40" s="613">
        <v>18.727915194346288</v>
      </c>
      <c r="E40" s="614"/>
      <c r="F40" s="85">
        <v>9</v>
      </c>
      <c r="G40" s="86" t="s">
        <v>8</v>
      </c>
      <c r="H40" s="640">
        <v>1000</v>
      </c>
      <c r="I40" s="613">
        <v>18.570102135561743</v>
      </c>
      <c r="J40" s="180"/>
      <c r="K40" s="181"/>
      <c r="L40" s="182"/>
      <c r="M40" s="183"/>
      <c r="N40" s="27"/>
    </row>
    <row r="41" spans="1:14" ht="12" customHeight="1" x14ac:dyDescent="0.2">
      <c r="A41" s="574">
        <v>61</v>
      </c>
      <c r="B41" s="61" t="s">
        <v>64</v>
      </c>
      <c r="C41" s="640">
        <v>495</v>
      </c>
      <c r="D41" s="613">
        <v>21.244635193133046</v>
      </c>
      <c r="E41" s="614"/>
      <c r="F41" s="85">
        <v>10</v>
      </c>
      <c r="G41" s="86" t="s">
        <v>9</v>
      </c>
      <c r="H41" s="640">
        <v>1580</v>
      </c>
      <c r="I41" s="613">
        <v>16.916488222698074</v>
      </c>
      <c r="J41" s="180"/>
      <c r="K41" s="181"/>
      <c r="L41" s="182"/>
      <c r="M41" s="183"/>
      <c r="N41" s="27"/>
    </row>
    <row r="42" spans="1:14" ht="12" customHeight="1" x14ac:dyDescent="0.2">
      <c r="A42" s="574">
        <v>62</v>
      </c>
      <c r="B42" s="61" t="s">
        <v>65</v>
      </c>
      <c r="C42" s="640">
        <v>170</v>
      </c>
      <c r="D42" s="613">
        <v>17.616580310880828</v>
      </c>
      <c r="E42" s="614"/>
      <c r="F42" s="85">
        <v>11</v>
      </c>
      <c r="G42" s="86" t="s">
        <v>93</v>
      </c>
      <c r="H42" s="640">
        <v>2025</v>
      </c>
      <c r="I42" s="613">
        <v>19.04985888993415</v>
      </c>
      <c r="J42" s="180"/>
      <c r="K42" s="181"/>
      <c r="L42" s="182"/>
      <c r="M42" s="183"/>
      <c r="N42" s="27"/>
    </row>
    <row r="43" spans="1:14" ht="12" customHeight="1" x14ac:dyDescent="0.2">
      <c r="A43" s="574">
        <v>63</v>
      </c>
      <c r="B43" s="61" t="s">
        <v>66</v>
      </c>
      <c r="C43" s="640">
        <v>90</v>
      </c>
      <c r="D43" s="613">
        <v>15.517241379310345</v>
      </c>
      <c r="E43" s="614"/>
      <c r="F43" s="85">
        <v>12</v>
      </c>
      <c r="G43" s="86" t="s">
        <v>165</v>
      </c>
      <c r="H43" s="640">
        <v>2580</v>
      </c>
      <c r="I43" s="613">
        <v>18.901098901098901</v>
      </c>
      <c r="J43" s="180"/>
      <c r="K43" s="181"/>
      <c r="L43" s="182"/>
      <c r="M43" s="183"/>
      <c r="N43" s="27"/>
    </row>
    <row r="44" spans="1:14" ht="12" customHeight="1" x14ac:dyDescent="0.2">
      <c r="A44" s="574">
        <v>64</v>
      </c>
      <c r="B44" s="61" t="s">
        <v>67</v>
      </c>
      <c r="C44" s="640">
        <v>40</v>
      </c>
      <c r="D44" s="613">
        <v>11.76470588235294</v>
      </c>
      <c r="E44" s="614"/>
      <c r="F44" s="615"/>
      <c r="G44" s="615"/>
      <c r="H44" s="844"/>
      <c r="I44" s="613"/>
      <c r="J44" s="180"/>
      <c r="K44" s="181"/>
      <c r="L44" s="182"/>
      <c r="M44" s="183"/>
      <c r="N44" s="27"/>
    </row>
    <row r="45" spans="1:14" ht="12" customHeight="1" x14ac:dyDescent="0.2">
      <c r="A45" s="574">
        <v>65</v>
      </c>
      <c r="B45" s="61" t="s">
        <v>68</v>
      </c>
      <c r="C45" s="640">
        <v>70</v>
      </c>
      <c r="D45" s="613">
        <v>11.864406779661017</v>
      </c>
      <c r="E45" s="614"/>
      <c r="F45" s="615"/>
      <c r="G45" s="615"/>
      <c r="H45" s="844"/>
      <c r="I45" s="613"/>
      <c r="J45" s="180"/>
      <c r="K45" s="181"/>
      <c r="L45" s="182"/>
      <c r="M45" s="183"/>
      <c r="N45" s="27"/>
    </row>
    <row r="46" spans="1:14" ht="12" customHeight="1" x14ac:dyDescent="0.2">
      <c r="A46" s="574">
        <v>66</v>
      </c>
      <c r="B46" s="61" t="s">
        <v>69</v>
      </c>
      <c r="C46" s="640">
        <v>385</v>
      </c>
      <c r="D46" s="613">
        <v>16.10878661087866</v>
      </c>
      <c r="E46" s="614"/>
      <c r="F46" s="614"/>
      <c r="G46" s="602" t="s">
        <v>20</v>
      </c>
      <c r="H46" s="640">
        <v>25660</v>
      </c>
      <c r="I46" s="613">
        <v>18.418691454617235</v>
      </c>
      <c r="J46" s="180"/>
      <c r="K46" s="181"/>
      <c r="L46" s="182"/>
      <c r="M46" s="183"/>
      <c r="N46" s="27"/>
    </row>
    <row r="47" spans="1:14" ht="12" customHeight="1" x14ac:dyDescent="0.2">
      <c r="A47" s="92"/>
      <c r="B47" s="92"/>
      <c r="C47" s="848"/>
      <c r="D47" s="638"/>
      <c r="E47" s="616"/>
      <c r="F47" s="87"/>
      <c r="G47" s="231"/>
      <c r="H47" s="848"/>
      <c r="I47" s="638"/>
      <c r="J47" s="180"/>
      <c r="K47" s="181"/>
      <c r="L47" s="182"/>
      <c r="M47" s="183"/>
      <c r="N47" s="27"/>
    </row>
    <row r="48" spans="1:14" ht="12" customHeight="1" x14ac:dyDescent="0.2">
      <c r="A48" s="92"/>
      <c r="B48" s="92"/>
      <c r="C48" s="641"/>
      <c r="D48" s="638"/>
      <c r="E48" s="616"/>
      <c r="F48" s="629"/>
      <c r="G48" s="639"/>
      <c r="H48" s="92"/>
      <c r="I48" s="56"/>
      <c r="J48" s="180"/>
      <c r="K48" s="181"/>
      <c r="L48" s="182"/>
      <c r="M48" s="183"/>
      <c r="N48" s="27"/>
    </row>
    <row r="49" spans="1:14" ht="8.4499999999999993" customHeight="1" x14ac:dyDescent="0.2">
      <c r="A49" s="631"/>
      <c r="B49" s="632"/>
      <c r="C49" s="633"/>
      <c r="D49" s="634"/>
      <c r="E49" s="635"/>
      <c r="F49" s="636"/>
      <c r="G49" s="637"/>
      <c r="H49" s="97"/>
      <c r="I49" s="97"/>
      <c r="J49" s="180"/>
      <c r="K49" s="181"/>
      <c r="L49" s="182"/>
      <c r="M49" s="183"/>
      <c r="N49" s="27"/>
    </row>
    <row r="50" spans="1:14" ht="9" customHeight="1" x14ac:dyDescent="0.2">
      <c r="A50" s="92"/>
      <c r="B50" s="92"/>
      <c r="C50" s="92"/>
      <c r="D50" s="92"/>
      <c r="E50" s="587"/>
      <c r="F50" s="629"/>
      <c r="G50" s="630"/>
      <c r="H50" s="92"/>
      <c r="I50" s="56"/>
      <c r="J50" s="180"/>
      <c r="K50" s="181"/>
      <c r="L50" s="182"/>
      <c r="M50" s="183"/>
      <c r="N50" s="27"/>
    </row>
    <row r="51" spans="1:14" ht="12" customHeight="1" x14ac:dyDescent="0.2">
      <c r="A51" s="192" t="s">
        <v>219</v>
      </c>
      <c r="B51" s="92"/>
      <c r="C51" s="92"/>
      <c r="D51" s="92"/>
      <c r="E51" s="587"/>
      <c r="F51" s="629"/>
      <c r="G51" s="630"/>
      <c r="H51" s="92"/>
      <c r="I51" s="66" t="s">
        <v>234</v>
      </c>
      <c r="J51" s="180"/>
      <c r="K51" s="181"/>
      <c r="L51" s="182"/>
      <c r="M51" s="183"/>
      <c r="N51" s="27"/>
    </row>
    <row r="52" spans="1:14" ht="12" customHeight="1" x14ac:dyDescent="0.2">
      <c r="A52" s="92"/>
      <c r="B52" s="92"/>
      <c r="C52" s="92"/>
      <c r="D52" s="92"/>
      <c r="E52" s="587"/>
      <c r="F52" s="629"/>
      <c r="G52" s="630"/>
      <c r="H52" s="92"/>
      <c r="I52" s="56"/>
      <c r="J52" s="180"/>
      <c r="K52" s="181"/>
      <c r="L52" s="182"/>
      <c r="M52" s="183"/>
      <c r="N52" s="27"/>
    </row>
    <row r="53" spans="1:14" ht="12" customHeight="1" x14ac:dyDescent="0.2">
      <c r="A53" s="84"/>
      <c r="B53" s="79"/>
      <c r="C53" s="82"/>
      <c r="D53" s="83"/>
      <c r="E53" s="92"/>
      <c r="F53" s="92"/>
      <c r="G53" s="92"/>
      <c r="H53" s="92"/>
      <c r="I53" s="56"/>
      <c r="J53" s="180"/>
      <c r="K53" s="181"/>
      <c r="L53" s="182"/>
      <c r="M53" s="183"/>
      <c r="N53" s="27"/>
    </row>
    <row r="54" spans="1:14" ht="12" customHeight="1" x14ac:dyDescent="0.2">
      <c r="A54" s="92"/>
      <c r="B54" s="79"/>
      <c r="C54" s="82"/>
      <c r="D54" s="92"/>
      <c r="E54" s="92"/>
      <c r="F54" s="92"/>
      <c r="G54" s="92"/>
      <c r="H54" s="92"/>
      <c r="I54" s="56"/>
      <c r="J54" s="180"/>
      <c r="K54" s="181"/>
      <c r="L54" s="182"/>
      <c r="M54" s="183"/>
      <c r="N54" s="27"/>
    </row>
    <row r="55" spans="1:14" ht="12" customHeight="1" x14ac:dyDescent="0.2">
      <c r="A55" s="92"/>
      <c r="B55" s="92"/>
      <c r="C55" s="95"/>
      <c r="D55" s="176"/>
      <c r="E55" s="92"/>
      <c r="F55" s="92"/>
      <c r="G55" s="92"/>
      <c r="H55" s="92"/>
      <c r="I55" s="56"/>
      <c r="J55" s="180"/>
      <c r="K55" s="181"/>
      <c r="L55" s="182"/>
      <c r="M55" s="183"/>
      <c r="N55" s="27"/>
    </row>
    <row r="56" spans="1:14" x14ac:dyDescent="0.2">
      <c r="A56" s="92"/>
      <c r="B56" s="92"/>
      <c r="C56" s="92"/>
      <c r="D56" s="176"/>
      <c r="E56" s="92"/>
      <c r="F56" s="92"/>
      <c r="G56" s="92"/>
      <c r="H56" s="92"/>
      <c r="I56" s="56"/>
      <c r="J56" s="180"/>
      <c r="K56" s="181"/>
      <c r="L56" s="182"/>
      <c r="M56" s="183"/>
      <c r="N56" s="27"/>
    </row>
    <row r="57" spans="1:14" x14ac:dyDescent="0.2">
      <c r="A57" s="92"/>
      <c r="B57" s="92"/>
      <c r="C57" s="92"/>
      <c r="D57" s="176"/>
      <c r="E57" s="92"/>
      <c r="F57" s="92"/>
      <c r="G57" s="92"/>
      <c r="H57" s="92"/>
      <c r="I57" s="56"/>
      <c r="J57" s="180"/>
      <c r="K57" s="181"/>
      <c r="L57" s="182"/>
      <c r="M57" s="183"/>
      <c r="N57" s="27"/>
    </row>
    <row r="58" spans="1:14" x14ac:dyDescent="0.2">
      <c r="A58" s="806"/>
      <c r="B58" s="92"/>
      <c r="C58" s="92"/>
      <c r="D58" s="176"/>
      <c r="E58" s="92"/>
      <c r="F58" s="92"/>
      <c r="G58" s="92"/>
      <c r="H58" s="92"/>
      <c r="I58" s="56"/>
      <c r="J58" s="180"/>
      <c r="K58" s="181"/>
      <c r="L58" s="182"/>
      <c r="M58" s="183"/>
      <c r="N58" s="27"/>
    </row>
    <row r="59" spans="1:14" x14ac:dyDescent="0.2">
      <c r="A59" s="92"/>
      <c r="B59" s="92"/>
      <c r="C59" s="92"/>
      <c r="D59" s="176"/>
      <c r="E59" s="92"/>
      <c r="F59" s="92"/>
      <c r="G59" s="92"/>
      <c r="H59" s="92"/>
      <c r="I59" s="56"/>
      <c r="J59" s="180"/>
      <c r="K59" s="181"/>
      <c r="L59" s="182"/>
      <c r="M59" s="183"/>
      <c r="N59" s="27"/>
    </row>
    <row r="60" spans="1:14" x14ac:dyDescent="0.2">
      <c r="A60" s="92"/>
      <c r="B60" s="92"/>
      <c r="C60" s="92"/>
      <c r="D60" s="176"/>
      <c r="E60" s="92"/>
      <c r="F60" s="92"/>
      <c r="G60" s="92"/>
      <c r="H60" s="92"/>
      <c r="I60" s="56"/>
      <c r="J60" s="163"/>
      <c r="K60" s="164"/>
      <c r="L60" s="182"/>
      <c r="M60" s="183"/>
      <c r="N60" s="27"/>
    </row>
    <row r="61" spans="1:14" x14ac:dyDescent="0.2">
      <c r="A61" s="92"/>
      <c r="B61" s="92"/>
      <c r="C61" s="92"/>
      <c r="D61" s="176"/>
      <c r="E61" s="92"/>
      <c r="F61" s="92"/>
      <c r="G61" s="92"/>
      <c r="H61" s="92"/>
      <c r="I61" s="56"/>
      <c r="J61" s="163"/>
      <c r="K61" s="164"/>
      <c r="L61" s="182"/>
      <c r="M61" s="183"/>
      <c r="N61" s="27"/>
    </row>
    <row r="62" spans="1:14" x14ac:dyDescent="0.2">
      <c r="A62" s="92"/>
      <c r="B62" s="92"/>
      <c r="C62" s="92"/>
      <c r="D62" s="176"/>
      <c r="E62" s="92"/>
      <c r="F62" s="92"/>
      <c r="G62" s="92"/>
      <c r="H62" s="92"/>
      <c r="I62" s="56"/>
      <c r="J62" s="163"/>
      <c r="K62" s="164"/>
      <c r="L62" s="182"/>
      <c r="M62" s="183"/>
      <c r="N62" s="27"/>
    </row>
    <row r="63" spans="1:14" x14ac:dyDescent="0.2">
      <c r="A63" s="92"/>
      <c r="B63" s="92"/>
      <c r="C63" s="92"/>
      <c r="D63" s="176"/>
      <c r="E63" s="92"/>
      <c r="F63" s="92"/>
      <c r="G63" s="92"/>
      <c r="H63" s="92"/>
      <c r="I63" s="56"/>
      <c r="J63" s="163"/>
      <c r="K63" s="164"/>
      <c r="L63" s="182"/>
      <c r="M63" s="183"/>
      <c r="N63" s="27"/>
    </row>
    <row r="64" spans="1:14" x14ac:dyDescent="0.2">
      <c r="A64" s="92"/>
      <c r="B64" s="92"/>
      <c r="C64" s="92"/>
      <c r="D64" s="176"/>
      <c r="E64" s="92"/>
      <c r="F64" s="92"/>
      <c r="G64" s="92"/>
      <c r="H64" s="92"/>
      <c r="I64" s="56"/>
      <c r="J64" s="163"/>
      <c r="K64" s="164"/>
      <c r="L64" s="182"/>
      <c r="M64" s="183"/>
      <c r="N64" s="27"/>
    </row>
    <row r="65" spans="9:14" x14ac:dyDescent="0.2">
      <c r="I65" s="27"/>
      <c r="J65" s="163"/>
      <c r="K65" s="164"/>
      <c r="L65" s="182"/>
      <c r="M65" s="183"/>
      <c r="N65" s="27"/>
    </row>
    <row r="66" spans="9:14" x14ac:dyDescent="0.2">
      <c r="I66" s="27"/>
      <c r="J66" s="163"/>
      <c r="K66" s="164"/>
      <c r="L66" s="182"/>
      <c r="M66" s="183"/>
      <c r="N66" s="27"/>
    </row>
    <row r="67" spans="9:14" x14ac:dyDescent="0.2">
      <c r="I67" s="27"/>
      <c r="J67" s="163"/>
      <c r="K67" s="164"/>
      <c r="L67" s="182"/>
      <c r="M67" s="183"/>
      <c r="N67" s="27"/>
    </row>
    <row r="68" spans="9:14" x14ac:dyDescent="0.2">
      <c r="I68" s="27"/>
      <c r="J68" s="163"/>
      <c r="K68" s="164"/>
      <c r="L68" s="182"/>
      <c r="M68" s="183"/>
      <c r="N68" s="27"/>
    </row>
    <row r="69" spans="9:14" x14ac:dyDescent="0.2">
      <c r="I69" s="27"/>
      <c r="J69" s="163"/>
      <c r="K69" s="164"/>
      <c r="L69" s="182"/>
      <c r="M69" s="183"/>
      <c r="N69" s="27"/>
    </row>
    <row r="70" spans="9:14" x14ac:dyDescent="0.2">
      <c r="I70" s="27"/>
      <c r="J70" s="163"/>
      <c r="K70" s="164"/>
      <c r="L70" s="182"/>
      <c r="M70" s="183"/>
      <c r="N70" s="27"/>
    </row>
    <row r="71" spans="9:14" x14ac:dyDescent="0.2">
      <c r="I71" s="27"/>
      <c r="J71" s="163"/>
      <c r="K71" s="164"/>
      <c r="L71" s="182"/>
      <c r="M71" s="183"/>
      <c r="N71" s="27"/>
    </row>
    <row r="72" spans="9:14" x14ac:dyDescent="0.2">
      <c r="I72" s="27"/>
      <c r="J72" s="163"/>
      <c r="K72" s="164"/>
      <c r="L72" s="182"/>
      <c r="M72" s="183"/>
      <c r="N72" s="27"/>
    </row>
    <row r="73" spans="9:14" x14ac:dyDescent="0.2">
      <c r="I73" s="27"/>
      <c r="J73" s="184"/>
      <c r="K73" s="185"/>
      <c r="L73" s="186"/>
      <c r="M73" s="187"/>
      <c r="N73" s="27"/>
    </row>
    <row r="74" spans="9:14" x14ac:dyDescent="0.2">
      <c r="I74" s="27"/>
      <c r="J74" s="175"/>
      <c r="K74" s="162"/>
      <c r="L74" s="76"/>
      <c r="M74" s="77"/>
      <c r="N74" s="27"/>
    </row>
    <row r="75" spans="9:14" x14ac:dyDescent="0.2">
      <c r="I75" s="27"/>
      <c r="J75" s="175"/>
      <c r="K75" s="162"/>
      <c r="L75" s="76"/>
      <c r="M75" s="77"/>
      <c r="N75" s="27"/>
    </row>
    <row r="76" spans="9:14" x14ac:dyDescent="0.2">
      <c r="I76" s="27"/>
      <c r="J76" s="48"/>
      <c r="K76" s="188"/>
      <c r="L76" s="188"/>
      <c r="M76" s="177"/>
      <c r="N76" s="27"/>
    </row>
    <row r="77" spans="9:14" x14ac:dyDescent="0.2">
      <c r="I77" s="27"/>
      <c r="J77" s="27"/>
      <c r="K77" s="27"/>
      <c r="L77" s="27"/>
      <c r="M77" s="27"/>
      <c r="N77" s="27"/>
    </row>
    <row r="78" spans="9:14" x14ac:dyDescent="0.2">
      <c r="I78" s="27"/>
      <c r="J78" s="27"/>
      <c r="K78" s="27"/>
      <c r="L78" s="27"/>
      <c r="M78" s="27"/>
      <c r="N78" s="27"/>
    </row>
    <row r="79" spans="9:14" x14ac:dyDescent="0.2">
      <c r="I79" s="27"/>
      <c r="J79" s="27"/>
      <c r="K79" s="27"/>
      <c r="L79" s="27"/>
      <c r="M79" s="27"/>
      <c r="N79" s="27"/>
    </row>
    <row r="80" spans="9:14" x14ac:dyDescent="0.2">
      <c r="I80" s="27"/>
      <c r="J80" s="27"/>
      <c r="K80" s="27"/>
      <c r="L80" s="27"/>
      <c r="M80" s="27"/>
      <c r="N80" s="27"/>
    </row>
    <row r="81" spans="9:14" x14ac:dyDescent="0.2">
      <c r="I81" s="27"/>
      <c r="J81" s="27"/>
      <c r="K81" s="27"/>
      <c r="L81" s="27"/>
      <c r="M81" s="27"/>
      <c r="N81" s="27"/>
    </row>
    <row r="82" spans="9:14" x14ac:dyDescent="0.2">
      <c r="I82" s="27"/>
      <c r="J82" s="27"/>
      <c r="K82" s="27"/>
      <c r="L82" s="27"/>
      <c r="M82" s="27"/>
      <c r="N82" s="27"/>
    </row>
    <row r="83" spans="9:14" x14ac:dyDescent="0.2">
      <c r="I83" s="27"/>
      <c r="J83" s="27"/>
      <c r="K83" s="27"/>
      <c r="L83" s="27"/>
      <c r="M83" s="27"/>
      <c r="N83" s="27"/>
    </row>
    <row r="84" spans="9:14" x14ac:dyDescent="0.2">
      <c r="I84" s="27"/>
      <c r="J84" s="27"/>
      <c r="K84" s="27"/>
      <c r="L84" s="27"/>
      <c r="M84" s="27"/>
      <c r="N84" s="27"/>
    </row>
    <row r="85" spans="9:14" x14ac:dyDescent="0.2">
      <c r="I85" s="27"/>
      <c r="J85" s="27"/>
      <c r="K85" s="27"/>
      <c r="L85" s="27"/>
      <c r="M85" s="27"/>
      <c r="N85" s="27"/>
    </row>
    <row r="86" spans="9:14" x14ac:dyDescent="0.2">
      <c r="I86" s="27"/>
      <c r="J86" s="27"/>
      <c r="K86" s="27"/>
      <c r="L86" s="27"/>
      <c r="M86" s="27"/>
      <c r="N86" s="27"/>
    </row>
    <row r="87" spans="9:14" x14ac:dyDescent="0.2">
      <c r="I87" s="27"/>
      <c r="J87" s="27"/>
      <c r="K87" s="27"/>
      <c r="L87" s="27"/>
      <c r="M87" s="27"/>
      <c r="N87" s="27"/>
    </row>
    <row r="88" spans="9:14" x14ac:dyDescent="0.2">
      <c r="I88" s="27"/>
      <c r="J88" s="27"/>
      <c r="K88" s="27"/>
      <c r="L88" s="27"/>
      <c r="M88" s="27"/>
      <c r="N88" s="27"/>
    </row>
    <row r="120" spans="4:4" x14ac:dyDescent="0.2">
      <c r="D120" s="255"/>
    </row>
  </sheetData>
  <phoneticPr fontId="16" type="noConversion"/>
  <hyperlinks>
    <hyperlink ref="I2" location="INHALT!A1" display="INHALT!A1" xr:uid="{B1ECC25B-803C-414F-B78A-61DA6D92FC34}"/>
  </hyperlinks>
  <printOptions horizontalCentered="1" gridLines="1"/>
  <pageMargins left="0.59055118110236227" right="0.39370078740157483" top="0.59055118110236227" bottom="0.51181102362204722" header="0.31496062992125984" footer="0.31496062992125984"/>
  <pageSetup paperSize="9" firstPageNumber="19" orientation="portrait" useFirstPageNumber="1" r:id="rId1"/>
  <headerFooter alignWithMargins="0">
    <oddFooter>Seite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P128"/>
  <sheetViews>
    <sheetView zoomScale="85" zoomScaleNormal="85" workbookViewId="0">
      <pane ySplit="6" topLeftCell="A7" activePane="bottomLeft" state="frozen"/>
      <selection activeCell="A80" sqref="A80:XFD80"/>
      <selection pane="bottomLeft" activeCell="B8" sqref="B8"/>
    </sheetView>
  </sheetViews>
  <sheetFormatPr baseColWidth="10" defaultColWidth="11.42578125" defaultRowHeight="12.75" x14ac:dyDescent="0.2"/>
  <cols>
    <col min="1" max="3" width="15.7109375" style="798" customWidth="1"/>
    <col min="4" max="6" width="15.7109375" style="596" customWidth="1"/>
    <col min="7" max="16384" width="11.42578125" style="596"/>
  </cols>
  <sheetData>
    <row r="1" spans="1:42" ht="11.45" customHeight="1" x14ac:dyDescent="0.2">
      <c r="A1" s="765"/>
      <c r="B1" s="765"/>
      <c r="C1" s="765"/>
      <c r="D1" s="594"/>
      <c r="E1" s="594"/>
      <c r="F1" s="594"/>
    </row>
    <row r="2" spans="1:42" ht="15.75" x14ac:dyDescent="0.2">
      <c r="A2" s="597" t="s">
        <v>507</v>
      </c>
      <c r="B2" s="765"/>
      <c r="C2" s="765"/>
      <c r="D2" s="594"/>
      <c r="E2" s="594"/>
      <c r="F2" s="1068" t="str">
        <f>HYPERLINK("[Kleinräumige Statistik Daten Prototyp.xlsx]INHALT!A1","zum Inhaltsverzeichnis")</f>
        <v>zum Inhaltsverzeichnis</v>
      </c>
      <c r="G2" s="766"/>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pans="1:42" x14ac:dyDescent="0.2">
      <c r="A3" s="767" t="s">
        <v>1</v>
      </c>
      <c r="B3" s="765"/>
      <c r="C3" s="765"/>
      <c r="D3" s="594"/>
      <c r="E3" s="594"/>
      <c r="F3" s="768"/>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row>
    <row r="4" spans="1:42" ht="3.75" customHeight="1" x14ac:dyDescent="0.25">
      <c r="A4" s="769"/>
      <c r="B4" s="765"/>
      <c r="C4" s="765"/>
      <c r="D4" s="594"/>
      <c r="E4" s="594"/>
      <c r="F4" s="768"/>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row>
    <row r="5" spans="1:42" ht="18" customHeight="1" x14ac:dyDescent="0.2">
      <c r="A5" s="627" t="s">
        <v>235</v>
      </c>
      <c r="B5" s="770" t="s">
        <v>22</v>
      </c>
      <c r="C5" s="353" t="s">
        <v>21</v>
      </c>
      <c r="D5" s="771" t="s">
        <v>235</v>
      </c>
      <c r="E5" s="770" t="s">
        <v>22</v>
      </c>
      <c r="F5" s="353" t="s">
        <v>21</v>
      </c>
      <c r="G5" s="350"/>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row>
    <row r="6" spans="1:42" ht="18.600000000000001" customHeight="1" x14ac:dyDescent="0.2">
      <c r="A6" s="772" t="s">
        <v>236</v>
      </c>
      <c r="B6" s="770" t="s">
        <v>224</v>
      </c>
      <c r="C6" s="353" t="s">
        <v>224</v>
      </c>
      <c r="D6" s="773" t="s">
        <v>236</v>
      </c>
      <c r="E6" s="770" t="s">
        <v>224</v>
      </c>
      <c r="F6" s="353" t="s">
        <v>224</v>
      </c>
      <c r="G6" s="350"/>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row>
    <row r="7" spans="1:42" ht="6.75" customHeight="1" x14ac:dyDescent="0.2">
      <c r="A7" s="774"/>
      <c r="B7" s="775"/>
      <c r="C7" s="775"/>
      <c r="D7" s="774"/>
      <c r="E7" s="775"/>
      <c r="F7" s="776"/>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row>
    <row r="8" spans="1:42" ht="11.45" customHeight="1" x14ac:dyDescent="0.2">
      <c r="A8" s="775">
        <v>0</v>
      </c>
      <c r="B8" s="777">
        <v>-815</v>
      </c>
      <c r="C8" s="1019">
        <v>705</v>
      </c>
      <c r="D8" s="779">
        <v>53</v>
      </c>
      <c r="E8" s="777">
        <v>-1085</v>
      </c>
      <c r="F8" s="777">
        <v>960</v>
      </c>
      <c r="G8" s="47"/>
      <c r="H8" s="780"/>
      <c r="I8" s="780"/>
      <c r="J8" s="780"/>
      <c r="K8" s="780"/>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row>
    <row r="9" spans="1:42" ht="12" customHeight="1" x14ac:dyDescent="0.2">
      <c r="A9" s="775">
        <v>1</v>
      </c>
      <c r="B9" s="777">
        <v>-785</v>
      </c>
      <c r="C9" s="778">
        <v>745</v>
      </c>
      <c r="D9" s="779">
        <v>54</v>
      </c>
      <c r="E9" s="777">
        <v>-1020</v>
      </c>
      <c r="F9" s="777">
        <v>990</v>
      </c>
      <c r="G9" s="47"/>
      <c r="H9" s="780"/>
      <c r="I9" s="780"/>
      <c r="J9" s="780"/>
      <c r="K9" s="780"/>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row>
    <row r="10" spans="1:42" ht="12" customHeight="1" x14ac:dyDescent="0.2">
      <c r="A10" s="775">
        <v>2</v>
      </c>
      <c r="B10" s="777">
        <v>-755</v>
      </c>
      <c r="C10" s="778">
        <v>735</v>
      </c>
      <c r="D10" s="779">
        <v>55</v>
      </c>
      <c r="E10" s="777">
        <v>-1045</v>
      </c>
      <c r="F10" s="777">
        <v>950</v>
      </c>
      <c r="G10" s="47"/>
      <c r="H10" s="780"/>
      <c r="I10" s="780"/>
      <c r="J10" s="780"/>
      <c r="K10" s="780"/>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row>
    <row r="11" spans="1:42" ht="12" customHeight="1" x14ac:dyDescent="0.2">
      <c r="A11" s="775">
        <v>3</v>
      </c>
      <c r="B11" s="777">
        <v>-770</v>
      </c>
      <c r="C11" s="778">
        <v>735</v>
      </c>
      <c r="D11" s="779">
        <v>56</v>
      </c>
      <c r="E11" s="777">
        <v>-995</v>
      </c>
      <c r="F11" s="777">
        <v>995</v>
      </c>
      <c r="G11" s="47"/>
      <c r="H11" s="780"/>
      <c r="I11" s="780"/>
      <c r="J11" s="780"/>
      <c r="K11" s="780"/>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row>
    <row r="12" spans="1:42" ht="12" customHeight="1" x14ac:dyDescent="0.2">
      <c r="A12" s="775">
        <v>4</v>
      </c>
      <c r="B12" s="777">
        <v>-735</v>
      </c>
      <c r="C12" s="778">
        <v>685</v>
      </c>
      <c r="D12" s="779">
        <v>57</v>
      </c>
      <c r="E12" s="777">
        <v>-1050</v>
      </c>
      <c r="F12" s="777">
        <v>915</v>
      </c>
      <c r="G12" s="47"/>
      <c r="H12" s="780"/>
      <c r="I12" s="780"/>
      <c r="J12" s="780"/>
      <c r="K12" s="780"/>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2" ht="12" customHeight="1" x14ac:dyDescent="0.2">
      <c r="A13" s="775">
        <v>5</v>
      </c>
      <c r="B13" s="777">
        <v>-710</v>
      </c>
      <c r="C13" s="778">
        <v>705</v>
      </c>
      <c r="D13" s="779">
        <v>58</v>
      </c>
      <c r="E13" s="777">
        <v>-965</v>
      </c>
      <c r="F13" s="777">
        <v>945</v>
      </c>
      <c r="G13" s="47"/>
      <c r="H13" s="780"/>
      <c r="I13" s="780"/>
      <c r="J13" s="780"/>
      <c r="K13" s="780"/>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row>
    <row r="14" spans="1:42" ht="12" customHeight="1" x14ac:dyDescent="0.2">
      <c r="A14" s="775">
        <v>6</v>
      </c>
      <c r="B14" s="777">
        <v>-665</v>
      </c>
      <c r="C14" s="778">
        <v>660</v>
      </c>
      <c r="D14" s="779">
        <v>59</v>
      </c>
      <c r="E14" s="777">
        <v>-910</v>
      </c>
      <c r="F14" s="777">
        <v>885</v>
      </c>
      <c r="G14" s="47"/>
      <c r="H14" s="780"/>
      <c r="I14" s="780"/>
      <c r="J14" s="780"/>
      <c r="K14" s="780"/>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row>
    <row r="15" spans="1:42" ht="12" customHeight="1" x14ac:dyDescent="0.2">
      <c r="A15" s="775">
        <v>7</v>
      </c>
      <c r="B15" s="777">
        <v>-705</v>
      </c>
      <c r="C15" s="778">
        <v>660</v>
      </c>
      <c r="D15" s="779">
        <v>60</v>
      </c>
      <c r="E15" s="777">
        <v>-1010</v>
      </c>
      <c r="F15" s="777">
        <v>870</v>
      </c>
      <c r="G15" s="47"/>
      <c r="H15" s="780"/>
      <c r="I15" s="780"/>
      <c r="J15" s="780"/>
      <c r="K15" s="780"/>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2" ht="12" customHeight="1" x14ac:dyDescent="0.2">
      <c r="A16" s="775">
        <v>8</v>
      </c>
      <c r="B16" s="777">
        <v>-690</v>
      </c>
      <c r="C16" s="778">
        <v>640</v>
      </c>
      <c r="D16" s="779">
        <v>61</v>
      </c>
      <c r="E16" s="777">
        <v>-845</v>
      </c>
      <c r="F16" s="777">
        <v>885</v>
      </c>
      <c r="G16" s="47"/>
      <c r="H16" s="780"/>
      <c r="I16" s="780"/>
      <c r="J16" s="780"/>
      <c r="K16" s="780"/>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row>
    <row r="17" spans="1:42" ht="12" customHeight="1" x14ac:dyDescent="0.2">
      <c r="A17" s="775">
        <v>9</v>
      </c>
      <c r="B17" s="777">
        <v>-660</v>
      </c>
      <c r="C17" s="778">
        <v>600</v>
      </c>
      <c r="D17" s="779">
        <v>62</v>
      </c>
      <c r="E17" s="777">
        <v>-840</v>
      </c>
      <c r="F17" s="777">
        <v>860</v>
      </c>
      <c r="G17" s="47"/>
      <c r="H17" s="780"/>
      <c r="I17" s="780"/>
      <c r="J17" s="780"/>
      <c r="K17" s="780"/>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row>
    <row r="18" spans="1:42" ht="12" customHeight="1" x14ac:dyDescent="0.2">
      <c r="A18" s="775">
        <v>10</v>
      </c>
      <c r="B18" s="777">
        <v>-625</v>
      </c>
      <c r="C18" s="778">
        <v>590</v>
      </c>
      <c r="D18" s="779">
        <v>63</v>
      </c>
      <c r="E18" s="777">
        <v>-765</v>
      </c>
      <c r="F18" s="777">
        <v>855</v>
      </c>
      <c r="G18" s="47"/>
      <c r="H18" s="780"/>
      <c r="I18" s="780"/>
      <c r="J18" s="780"/>
      <c r="K18" s="780"/>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row>
    <row r="19" spans="1:42" ht="12" customHeight="1" x14ac:dyDescent="0.2">
      <c r="A19" s="775">
        <v>11</v>
      </c>
      <c r="B19" s="777">
        <v>-665</v>
      </c>
      <c r="C19" s="778">
        <v>610</v>
      </c>
      <c r="D19" s="779">
        <v>64</v>
      </c>
      <c r="E19" s="777">
        <v>-785</v>
      </c>
      <c r="F19" s="777">
        <v>795</v>
      </c>
      <c r="G19" s="47"/>
      <c r="H19" s="780"/>
      <c r="I19" s="780"/>
      <c r="J19" s="780"/>
      <c r="K19" s="780"/>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row>
    <row r="20" spans="1:42" ht="12" customHeight="1" x14ac:dyDescent="0.2">
      <c r="A20" s="775">
        <v>12</v>
      </c>
      <c r="B20" s="777">
        <v>-565</v>
      </c>
      <c r="C20" s="778">
        <v>585</v>
      </c>
      <c r="D20" s="779">
        <v>65</v>
      </c>
      <c r="E20" s="777">
        <v>-720</v>
      </c>
      <c r="F20" s="777">
        <v>780</v>
      </c>
      <c r="G20" s="47"/>
      <c r="H20" s="780"/>
      <c r="I20" s="780"/>
      <c r="J20" s="780"/>
      <c r="K20" s="780"/>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row>
    <row r="21" spans="1:42" ht="12" customHeight="1" x14ac:dyDescent="0.2">
      <c r="A21" s="775">
        <v>13</v>
      </c>
      <c r="B21" s="777">
        <v>-625</v>
      </c>
      <c r="C21" s="778">
        <v>580</v>
      </c>
      <c r="D21" s="779">
        <v>66</v>
      </c>
      <c r="E21" s="777">
        <v>-675</v>
      </c>
      <c r="F21" s="777">
        <v>740</v>
      </c>
      <c r="G21" s="47"/>
      <c r="H21" s="780"/>
      <c r="I21" s="780"/>
      <c r="J21" s="780"/>
      <c r="K21" s="780"/>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row>
    <row r="22" spans="1:42" ht="12" customHeight="1" x14ac:dyDescent="0.2">
      <c r="A22" s="775">
        <v>14</v>
      </c>
      <c r="B22" s="777">
        <v>-645</v>
      </c>
      <c r="C22" s="778">
        <v>610</v>
      </c>
      <c r="D22" s="779">
        <v>67</v>
      </c>
      <c r="E22" s="777">
        <v>-625</v>
      </c>
      <c r="F22" s="777">
        <v>740</v>
      </c>
      <c r="G22" s="47"/>
      <c r="H22" s="780"/>
      <c r="I22" s="780"/>
      <c r="J22" s="780"/>
      <c r="K22" s="780"/>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row>
    <row r="23" spans="1:42" ht="12" customHeight="1" x14ac:dyDescent="0.2">
      <c r="A23" s="775">
        <v>15</v>
      </c>
      <c r="B23" s="777">
        <v>-660</v>
      </c>
      <c r="C23" s="778">
        <v>595</v>
      </c>
      <c r="D23" s="779">
        <v>68</v>
      </c>
      <c r="E23" s="777">
        <v>-565</v>
      </c>
      <c r="F23" s="777">
        <v>680</v>
      </c>
      <c r="G23" s="47"/>
      <c r="H23" s="780"/>
      <c r="I23" s="780"/>
      <c r="J23" s="780"/>
      <c r="K23" s="780"/>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row>
    <row r="24" spans="1:42" ht="12" customHeight="1" x14ac:dyDescent="0.2">
      <c r="A24" s="775">
        <v>16</v>
      </c>
      <c r="B24" s="777">
        <v>-630</v>
      </c>
      <c r="C24" s="778">
        <v>530</v>
      </c>
      <c r="D24" s="779">
        <v>69</v>
      </c>
      <c r="E24" s="777">
        <v>-610</v>
      </c>
      <c r="F24" s="777">
        <v>700</v>
      </c>
      <c r="G24" s="47"/>
      <c r="H24" s="780"/>
      <c r="I24" s="780"/>
      <c r="J24" s="780"/>
      <c r="K24" s="780"/>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row>
    <row r="25" spans="1:42" ht="12" customHeight="1" x14ac:dyDescent="0.2">
      <c r="A25" s="775">
        <v>17</v>
      </c>
      <c r="B25" s="777">
        <v>-590</v>
      </c>
      <c r="C25" s="778">
        <v>640</v>
      </c>
      <c r="D25" s="779">
        <v>70</v>
      </c>
      <c r="E25" s="777">
        <v>-570</v>
      </c>
      <c r="F25" s="777">
        <v>635</v>
      </c>
      <c r="G25" s="47"/>
      <c r="H25" s="780"/>
      <c r="I25" s="780"/>
      <c r="J25" s="780"/>
      <c r="K25" s="780"/>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row>
    <row r="26" spans="1:42" ht="12" customHeight="1" x14ac:dyDescent="0.2">
      <c r="A26" s="775">
        <v>18</v>
      </c>
      <c r="B26" s="777">
        <v>-685</v>
      </c>
      <c r="C26" s="778">
        <v>605</v>
      </c>
      <c r="D26" s="779">
        <v>71</v>
      </c>
      <c r="E26" s="777">
        <v>-535</v>
      </c>
      <c r="F26" s="777">
        <v>685</v>
      </c>
      <c r="G26" s="47"/>
      <c r="H26" s="780"/>
      <c r="I26" s="780"/>
      <c r="J26" s="780"/>
      <c r="K26" s="780"/>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row>
    <row r="27" spans="1:42" ht="12" customHeight="1" x14ac:dyDescent="0.2">
      <c r="A27" s="775">
        <v>19</v>
      </c>
      <c r="B27" s="777">
        <v>-735</v>
      </c>
      <c r="C27" s="778">
        <v>640</v>
      </c>
      <c r="D27" s="779">
        <v>72</v>
      </c>
      <c r="E27" s="777">
        <v>-490</v>
      </c>
      <c r="F27" s="777">
        <v>640</v>
      </c>
      <c r="G27" s="47"/>
      <c r="H27" s="780"/>
      <c r="I27" s="780"/>
      <c r="J27" s="780"/>
      <c r="K27" s="780"/>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row>
    <row r="28" spans="1:42" ht="12" customHeight="1" x14ac:dyDescent="0.2">
      <c r="A28" s="775">
        <v>20</v>
      </c>
      <c r="B28" s="777">
        <v>-765</v>
      </c>
      <c r="C28" s="778">
        <v>585</v>
      </c>
      <c r="D28" s="779">
        <v>73</v>
      </c>
      <c r="E28" s="777">
        <v>-480</v>
      </c>
      <c r="F28" s="777">
        <v>575</v>
      </c>
      <c r="G28" s="47"/>
      <c r="H28" s="780"/>
      <c r="I28" s="780"/>
      <c r="J28" s="780"/>
      <c r="K28" s="780"/>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row>
    <row r="29" spans="1:42" ht="12" customHeight="1" x14ac:dyDescent="0.2">
      <c r="A29" s="775">
        <v>21</v>
      </c>
      <c r="B29" s="777">
        <v>-870</v>
      </c>
      <c r="C29" s="778">
        <v>670</v>
      </c>
      <c r="D29" s="779">
        <v>74</v>
      </c>
      <c r="E29" s="777">
        <v>-485</v>
      </c>
      <c r="F29" s="777">
        <v>575</v>
      </c>
      <c r="G29" s="47"/>
      <c r="H29" s="780"/>
      <c r="I29" s="780"/>
      <c r="J29" s="780"/>
      <c r="K29" s="780"/>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row>
    <row r="30" spans="1:42" ht="12" customHeight="1" x14ac:dyDescent="0.2">
      <c r="A30" s="775">
        <v>22</v>
      </c>
      <c r="B30" s="777">
        <v>-930</v>
      </c>
      <c r="C30" s="778">
        <v>705</v>
      </c>
      <c r="D30" s="779">
        <v>75</v>
      </c>
      <c r="E30" s="777">
        <v>-435</v>
      </c>
      <c r="F30" s="777">
        <v>480</v>
      </c>
      <c r="G30" s="47"/>
      <c r="H30" s="780"/>
      <c r="I30" s="780"/>
      <c r="J30" s="780"/>
      <c r="K30" s="780"/>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row>
    <row r="31" spans="1:42" ht="12" customHeight="1" x14ac:dyDescent="0.2">
      <c r="A31" s="775">
        <v>23</v>
      </c>
      <c r="B31" s="777">
        <v>-1020</v>
      </c>
      <c r="C31" s="778">
        <v>740</v>
      </c>
      <c r="D31" s="779">
        <v>76</v>
      </c>
      <c r="E31" s="777">
        <v>-360</v>
      </c>
      <c r="F31" s="777">
        <v>450</v>
      </c>
      <c r="G31" s="47"/>
      <c r="H31" s="780"/>
      <c r="I31" s="780"/>
      <c r="J31" s="780"/>
      <c r="K31" s="780"/>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row>
    <row r="32" spans="1:42" ht="12" customHeight="1" x14ac:dyDescent="0.2">
      <c r="A32" s="775">
        <v>24</v>
      </c>
      <c r="B32" s="777">
        <v>-1035</v>
      </c>
      <c r="C32" s="778">
        <v>825</v>
      </c>
      <c r="D32" s="779">
        <v>77</v>
      </c>
      <c r="E32" s="777">
        <v>-435</v>
      </c>
      <c r="F32" s="777">
        <v>520</v>
      </c>
      <c r="G32" s="47"/>
      <c r="H32" s="780"/>
      <c r="I32" s="780"/>
      <c r="J32" s="780"/>
      <c r="K32" s="780"/>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row>
    <row r="33" spans="1:42" ht="12" customHeight="1" x14ac:dyDescent="0.2">
      <c r="A33" s="775">
        <v>25</v>
      </c>
      <c r="B33" s="777">
        <v>-1020</v>
      </c>
      <c r="C33" s="778">
        <v>900</v>
      </c>
      <c r="D33" s="779">
        <v>78</v>
      </c>
      <c r="E33" s="777">
        <v>-395</v>
      </c>
      <c r="F33" s="777">
        <v>545</v>
      </c>
      <c r="G33" s="47"/>
      <c r="H33" s="780"/>
      <c r="I33" s="780"/>
      <c r="J33" s="780"/>
      <c r="K33" s="780"/>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row>
    <row r="34" spans="1:42" ht="12" customHeight="1" x14ac:dyDescent="0.2">
      <c r="A34" s="775">
        <v>26</v>
      </c>
      <c r="B34" s="777">
        <v>-1080</v>
      </c>
      <c r="C34" s="778">
        <v>870</v>
      </c>
      <c r="D34" s="779">
        <v>79</v>
      </c>
      <c r="E34" s="777">
        <v>-440</v>
      </c>
      <c r="F34" s="777">
        <v>535</v>
      </c>
      <c r="G34" s="47"/>
      <c r="H34" s="780"/>
      <c r="I34" s="780"/>
      <c r="J34" s="780"/>
      <c r="K34" s="780"/>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row>
    <row r="35" spans="1:42" ht="12" customHeight="1" x14ac:dyDescent="0.2">
      <c r="A35" s="775">
        <v>27</v>
      </c>
      <c r="B35" s="777">
        <v>-1060</v>
      </c>
      <c r="C35" s="778">
        <v>955</v>
      </c>
      <c r="D35" s="779">
        <v>80</v>
      </c>
      <c r="E35" s="777">
        <v>-460</v>
      </c>
      <c r="F35" s="777">
        <v>625</v>
      </c>
      <c r="G35" s="47"/>
      <c r="H35" s="780"/>
      <c r="I35" s="780"/>
      <c r="J35" s="780"/>
      <c r="K35" s="780"/>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row>
    <row r="36" spans="1:42" ht="12" customHeight="1" x14ac:dyDescent="0.2">
      <c r="A36" s="775">
        <v>28</v>
      </c>
      <c r="B36" s="777">
        <v>-1155</v>
      </c>
      <c r="C36" s="778">
        <v>965</v>
      </c>
      <c r="D36" s="779">
        <v>81</v>
      </c>
      <c r="E36" s="777">
        <v>-460</v>
      </c>
      <c r="F36" s="777">
        <v>605</v>
      </c>
      <c r="G36" s="47"/>
      <c r="H36" s="780"/>
      <c r="I36" s="780"/>
      <c r="J36" s="780"/>
      <c r="K36" s="780"/>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row>
    <row r="37" spans="1:42" ht="12" customHeight="1" x14ac:dyDescent="0.2">
      <c r="A37" s="775">
        <v>29</v>
      </c>
      <c r="B37" s="777">
        <v>-1110</v>
      </c>
      <c r="C37" s="778">
        <v>990</v>
      </c>
      <c r="D37" s="779">
        <v>82</v>
      </c>
      <c r="E37" s="777">
        <v>-480</v>
      </c>
      <c r="F37" s="777">
        <v>570</v>
      </c>
      <c r="G37" s="47"/>
      <c r="H37" s="780"/>
      <c r="I37" s="780"/>
      <c r="J37" s="780"/>
      <c r="K37" s="780"/>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row>
    <row r="38" spans="1:42" ht="12" customHeight="1" x14ac:dyDescent="0.2">
      <c r="A38" s="775">
        <v>30</v>
      </c>
      <c r="B38" s="777">
        <v>-1205</v>
      </c>
      <c r="C38" s="778">
        <v>1085</v>
      </c>
      <c r="D38" s="779">
        <v>83</v>
      </c>
      <c r="E38" s="777">
        <v>-385</v>
      </c>
      <c r="F38" s="777">
        <v>540</v>
      </c>
      <c r="G38" s="47"/>
      <c r="H38" s="780"/>
      <c r="I38" s="780"/>
      <c r="J38" s="780"/>
      <c r="K38" s="780"/>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row>
    <row r="39" spans="1:42" ht="12" customHeight="1" x14ac:dyDescent="0.2">
      <c r="A39" s="775">
        <v>31</v>
      </c>
      <c r="B39" s="777">
        <v>-1250</v>
      </c>
      <c r="C39" s="778">
        <v>1090</v>
      </c>
      <c r="D39" s="779">
        <v>84</v>
      </c>
      <c r="E39" s="777">
        <v>-315</v>
      </c>
      <c r="F39" s="777">
        <v>505</v>
      </c>
      <c r="G39" s="47"/>
      <c r="H39" s="780"/>
      <c r="I39" s="780"/>
      <c r="J39" s="780"/>
      <c r="K39" s="780"/>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row>
    <row r="40" spans="1:42" ht="12" customHeight="1" x14ac:dyDescent="0.2">
      <c r="A40" s="775">
        <v>32</v>
      </c>
      <c r="B40" s="777">
        <v>-1235</v>
      </c>
      <c r="C40" s="778">
        <v>1100</v>
      </c>
      <c r="D40" s="779">
        <v>85</v>
      </c>
      <c r="E40" s="777">
        <v>-245</v>
      </c>
      <c r="F40" s="777">
        <v>410</v>
      </c>
      <c r="G40" s="47"/>
      <c r="H40" s="780"/>
      <c r="I40" s="780"/>
      <c r="J40" s="780"/>
      <c r="K40" s="780"/>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row>
    <row r="41" spans="1:42" ht="12" customHeight="1" x14ac:dyDescent="0.2">
      <c r="A41" s="775">
        <v>33</v>
      </c>
      <c r="B41" s="777">
        <v>-1275</v>
      </c>
      <c r="C41" s="778">
        <v>1105</v>
      </c>
      <c r="D41" s="779">
        <v>86</v>
      </c>
      <c r="E41" s="777">
        <v>-250</v>
      </c>
      <c r="F41" s="777">
        <v>345</v>
      </c>
      <c r="G41" s="47"/>
      <c r="H41" s="780"/>
      <c r="I41" s="780"/>
      <c r="J41" s="780"/>
      <c r="K41" s="780"/>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row>
    <row r="42" spans="1:42" ht="12" customHeight="1" x14ac:dyDescent="0.2">
      <c r="A42" s="775">
        <v>34</v>
      </c>
      <c r="B42" s="777">
        <v>-1235</v>
      </c>
      <c r="C42" s="778">
        <v>1060</v>
      </c>
      <c r="D42" s="779">
        <v>87</v>
      </c>
      <c r="E42" s="777">
        <v>-190</v>
      </c>
      <c r="F42" s="777">
        <v>320</v>
      </c>
      <c r="G42" s="47"/>
      <c r="H42" s="780"/>
      <c r="I42" s="780"/>
      <c r="J42" s="780"/>
      <c r="K42" s="780"/>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row>
    <row r="43" spans="1:42" ht="12" customHeight="1" x14ac:dyDescent="0.2">
      <c r="A43" s="775">
        <v>35</v>
      </c>
      <c r="B43" s="777">
        <v>-1230</v>
      </c>
      <c r="C43" s="778">
        <v>1035</v>
      </c>
      <c r="D43" s="779">
        <v>88</v>
      </c>
      <c r="E43" s="777">
        <v>-135</v>
      </c>
      <c r="F43" s="777">
        <v>235</v>
      </c>
      <c r="G43" s="47"/>
      <c r="H43" s="780"/>
      <c r="I43" s="780"/>
      <c r="J43" s="780"/>
      <c r="K43" s="780"/>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row>
    <row r="44" spans="1:42" ht="12" customHeight="1" x14ac:dyDescent="0.2">
      <c r="A44" s="775">
        <v>36</v>
      </c>
      <c r="B44" s="777">
        <v>-1190</v>
      </c>
      <c r="C44" s="778">
        <v>980</v>
      </c>
      <c r="D44" s="779">
        <v>89</v>
      </c>
      <c r="E44" s="777">
        <v>-105</v>
      </c>
      <c r="F44" s="777">
        <v>215</v>
      </c>
      <c r="G44" s="47"/>
      <c r="H44" s="780"/>
      <c r="I44" s="780"/>
      <c r="J44" s="780"/>
      <c r="K44" s="780"/>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row>
    <row r="45" spans="1:42" ht="12" customHeight="1" x14ac:dyDescent="0.2">
      <c r="A45" s="775">
        <v>37</v>
      </c>
      <c r="B45" s="777">
        <v>-1120</v>
      </c>
      <c r="C45" s="778">
        <v>975</v>
      </c>
      <c r="D45" s="779">
        <v>90</v>
      </c>
      <c r="E45" s="777">
        <v>-80</v>
      </c>
      <c r="F45" s="777">
        <v>165</v>
      </c>
      <c r="G45" s="47"/>
      <c r="H45" s="780"/>
      <c r="I45" s="780"/>
      <c r="J45" s="780"/>
      <c r="K45" s="780"/>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row>
    <row r="46" spans="1:42" ht="12" customHeight="1" x14ac:dyDescent="0.2">
      <c r="A46" s="775">
        <v>38</v>
      </c>
      <c r="B46" s="777">
        <v>-1115</v>
      </c>
      <c r="C46" s="778">
        <v>970</v>
      </c>
      <c r="D46" s="779">
        <v>91</v>
      </c>
      <c r="E46" s="777">
        <v>-90</v>
      </c>
      <c r="F46" s="777">
        <v>150</v>
      </c>
      <c r="G46" s="47"/>
      <c r="H46" s="780"/>
      <c r="I46" s="780"/>
      <c r="J46" s="780"/>
      <c r="K46" s="780"/>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row>
    <row r="47" spans="1:42" ht="12" customHeight="1" x14ac:dyDescent="0.2">
      <c r="A47" s="775">
        <v>39</v>
      </c>
      <c r="B47" s="777">
        <v>-1075</v>
      </c>
      <c r="C47" s="778">
        <v>975</v>
      </c>
      <c r="D47" s="779">
        <v>92</v>
      </c>
      <c r="E47" s="777">
        <v>-60</v>
      </c>
      <c r="F47" s="777">
        <v>145</v>
      </c>
      <c r="G47" s="47"/>
      <c r="H47" s="780"/>
      <c r="I47" s="780"/>
      <c r="J47" s="780"/>
      <c r="K47" s="780"/>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row>
    <row r="48" spans="1:42" ht="12" customHeight="1" x14ac:dyDescent="0.2">
      <c r="A48" s="775">
        <v>40</v>
      </c>
      <c r="B48" s="777">
        <v>-1030</v>
      </c>
      <c r="C48" s="778">
        <v>1005</v>
      </c>
      <c r="D48" s="779">
        <v>93</v>
      </c>
      <c r="E48" s="777">
        <v>-30</v>
      </c>
      <c r="F48" s="777">
        <v>90</v>
      </c>
      <c r="G48" s="47"/>
      <c r="H48" s="780"/>
      <c r="I48" s="780"/>
      <c r="J48" s="780"/>
      <c r="K48" s="780"/>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row>
    <row r="49" spans="1:42" ht="12" customHeight="1" x14ac:dyDescent="0.2">
      <c r="A49" s="775">
        <v>41</v>
      </c>
      <c r="B49" s="777">
        <v>-1040</v>
      </c>
      <c r="C49" s="778">
        <v>965</v>
      </c>
      <c r="D49" s="779">
        <v>94</v>
      </c>
      <c r="E49" s="777">
        <v>-35</v>
      </c>
      <c r="F49" s="777">
        <v>80</v>
      </c>
      <c r="G49" s="47"/>
      <c r="H49" s="780"/>
      <c r="I49" s="780"/>
      <c r="J49" s="780"/>
      <c r="K49" s="780"/>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row>
    <row r="50" spans="1:42" ht="12" customHeight="1" x14ac:dyDescent="0.2">
      <c r="A50" s="775">
        <v>42</v>
      </c>
      <c r="B50" s="777">
        <v>-1020</v>
      </c>
      <c r="C50" s="778">
        <v>950</v>
      </c>
      <c r="D50" s="779">
        <v>95</v>
      </c>
      <c r="E50" s="777">
        <v>-25</v>
      </c>
      <c r="F50" s="777">
        <v>70</v>
      </c>
      <c r="G50" s="47"/>
      <c r="H50" s="780"/>
      <c r="I50" s="780"/>
      <c r="J50" s="780"/>
      <c r="K50" s="780"/>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row>
    <row r="51" spans="1:42" ht="12" customHeight="1" x14ac:dyDescent="0.2">
      <c r="A51" s="775">
        <v>43</v>
      </c>
      <c r="B51" s="777">
        <v>-985</v>
      </c>
      <c r="C51" s="778">
        <v>850</v>
      </c>
      <c r="D51" s="779">
        <v>96</v>
      </c>
      <c r="E51" s="777">
        <v>-15</v>
      </c>
      <c r="F51" s="777">
        <v>30</v>
      </c>
      <c r="G51" s="47"/>
      <c r="H51" s="780"/>
      <c r="I51" s="780"/>
      <c r="J51" s="780"/>
      <c r="K51" s="780"/>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row>
    <row r="52" spans="1:42" ht="12" customHeight="1" x14ac:dyDescent="0.2">
      <c r="A52" s="775">
        <v>44</v>
      </c>
      <c r="B52" s="777">
        <v>-1000</v>
      </c>
      <c r="C52" s="778">
        <v>865</v>
      </c>
      <c r="D52" s="779">
        <v>97</v>
      </c>
      <c r="E52" s="777">
        <v>-5</v>
      </c>
      <c r="F52" s="777">
        <v>30</v>
      </c>
      <c r="G52" s="47"/>
      <c r="H52" s="780"/>
      <c r="I52" s="780"/>
      <c r="J52" s="780"/>
      <c r="K52" s="780"/>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row>
    <row r="53" spans="1:42" ht="12" customHeight="1" x14ac:dyDescent="0.2">
      <c r="A53" s="775">
        <v>45</v>
      </c>
      <c r="B53" s="777">
        <v>-990</v>
      </c>
      <c r="C53" s="778">
        <v>845</v>
      </c>
      <c r="D53" s="779">
        <v>98</v>
      </c>
      <c r="E53" s="777">
        <v>-5</v>
      </c>
      <c r="F53" s="777">
        <v>20</v>
      </c>
      <c r="G53" s="47"/>
      <c r="H53" s="780"/>
      <c r="I53" s="780"/>
      <c r="J53" s="780"/>
      <c r="K53" s="780"/>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row>
    <row r="54" spans="1:42" ht="12" customHeight="1" x14ac:dyDescent="0.2">
      <c r="A54" s="775">
        <v>46</v>
      </c>
      <c r="B54" s="777">
        <v>-870</v>
      </c>
      <c r="C54" s="778">
        <v>875</v>
      </c>
      <c r="D54" s="779">
        <v>99</v>
      </c>
      <c r="E54" s="777">
        <v>0</v>
      </c>
      <c r="F54" s="777">
        <v>10</v>
      </c>
      <c r="G54" s="47"/>
      <c r="H54" s="780"/>
      <c r="I54" s="780"/>
      <c r="J54" s="780"/>
      <c r="K54" s="780"/>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row>
    <row r="55" spans="1:42" ht="12" customHeight="1" x14ac:dyDescent="0.2">
      <c r="A55" s="775">
        <v>47</v>
      </c>
      <c r="B55" s="777">
        <v>-955</v>
      </c>
      <c r="C55" s="778">
        <v>860</v>
      </c>
      <c r="D55" s="779">
        <v>100</v>
      </c>
      <c r="E55" s="777">
        <v>0</v>
      </c>
      <c r="F55" s="777">
        <v>5</v>
      </c>
      <c r="G55" s="47"/>
      <c r="H55" s="780"/>
      <c r="I55" s="780"/>
      <c r="J55" s="47"/>
      <c r="K55" s="780"/>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row>
    <row r="56" spans="1:42" ht="12" customHeight="1" x14ac:dyDescent="0.2">
      <c r="A56" s="775">
        <v>48</v>
      </c>
      <c r="B56" s="777">
        <v>-845</v>
      </c>
      <c r="C56" s="778">
        <v>855</v>
      </c>
      <c r="D56" s="779">
        <v>101</v>
      </c>
      <c r="E56" s="777">
        <v>0</v>
      </c>
      <c r="F56" s="777">
        <v>5</v>
      </c>
      <c r="G56" s="47"/>
      <c r="H56" s="780"/>
      <c r="I56" s="780"/>
      <c r="J56" s="781"/>
      <c r="K56" s="780"/>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row>
    <row r="57" spans="1:42" ht="12" customHeight="1" x14ac:dyDescent="0.2">
      <c r="A57" s="775">
        <v>49</v>
      </c>
      <c r="B57" s="777">
        <v>-910</v>
      </c>
      <c r="C57" s="778">
        <v>830</v>
      </c>
      <c r="D57" s="779">
        <v>102</v>
      </c>
      <c r="E57" s="777">
        <v>0</v>
      </c>
      <c r="F57" s="777">
        <v>0</v>
      </c>
      <c r="G57" s="47"/>
      <c r="H57" s="780"/>
      <c r="I57" s="780"/>
      <c r="J57" s="47"/>
      <c r="K57" s="780"/>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row>
    <row r="58" spans="1:42" ht="12" customHeight="1" x14ac:dyDescent="0.2">
      <c r="A58" s="775">
        <v>50</v>
      </c>
      <c r="B58" s="777">
        <v>-985</v>
      </c>
      <c r="C58" s="778">
        <v>895</v>
      </c>
      <c r="D58" s="779">
        <v>103</v>
      </c>
      <c r="E58" s="777">
        <v>0</v>
      </c>
      <c r="F58" s="777">
        <v>0</v>
      </c>
      <c r="G58" s="47"/>
      <c r="H58" s="780"/>
      <c r="I58" s="780"/>
      <c r="J58" s="47"/>
      <c r="K58" s="780"/>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row>
    <row r="59" spans="1:42" ht="12" customHeight="1" x14ac:dyDescent="0.2">
      <c r="A59" s="775">
        <v>51</v>
      </c>
      <c r="B59" s="777">
        <v>-1020</v>
      </c>
      <c r="C59" s="778">
        <v>895</v>
      </c>
      <c r="D59" s="779">
        <v>104</v>
      </c>
      <c r="E59" s="777">
        <v>0</v>
      </c>
      <c r="F59" s="777">
        <v>0</v>
      </c>
      <c r="G59" s="47"/>
      <c r="H59" s="780"/>
      <c r="I59" s="780"/>
      <c r="J59" s="47"/>
      <c r="K59" s="780"/>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row>
    <row r="60" spans="1:42" ht="12" customHeight="1" x14ac:dyDescent="0.2">
      <c r="A60" s="775">
        <v>52</v>
      </c>
      <c r="B60" s="777">
        <v>-1065</v>
      </c>
      <c r="C60" s="778">
        <v>910</v>
      </c>
      <c r="D60" s="779">
        <v>105</v>
      </c>
      <c r="E60" s="777">
        <v>0</v>
      </c>
      <c r="F60" s="777">
        <v>0</v>
      </c>
      <c r="G60" s="47"/>
      <c r="H60" s="780"/>
      <c r="I60" s="780"/>
      <c r="J60" s="47"/>
      <c r="K60" s="780"/>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row>
    <row r="61" spans="1:42" ht="12" customHeight="1" x14ac:dyDescent="0.2">
      <c r="A61" s="775"/>
      <c r="B61" s="777"/>
      <c r="C61" s="778"/>
      <c r="D61" s="775"/>
      <c r="E61" s="777"/>
      <c r="F61" s="777"/>
      <c r="G61" s="47"/>
      <c r="H61" s="780"/>
      <c r="I61" s="780"/>
      <c r="J61" s="47"/>
      <c r="K61" s="780"/>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row>
    <row r="62" spans="1:42" ht="12" customHeight="1" x14ac:dyDescent="0.2">
      <c r="A62" s="782" t="s">
        <v>28</v>
      </c>
      <c r="B62" s="783">
        <v>70930</v>
      </c>
      <c r="C62" s="783">
        <v>68358</v>
      </c>
      <c r="D62" s="784" t="s">
        <v>29</v>
      </c>
      <c r="E62" s="785"/>
      <c r="F62" s="786">
        <v>139315</v>
      </c>
      <c r="G62" s="47"/>
      <c r="H62" s="781"/>
      <c r="I62" s="780"/>
      <c r="J62" s="780"/>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row>
    <row r="63" spans="1:42" ht="7.9" customHeight="1" x14ac:dyDescent="0.2">
      <c r="A63" s="787"/>
      <c r="B63" s="788"/>
      <c r="C63" s="788"/>
      <c r="D63" s="789"/>
      <c r="E63" s="790"/>
      <c r="F63" s="791"/>
    </row>
    <row r="64" spans="1:42" ht="9" customHeight="1" x14ac:dyDescent="0.2">
      <c r="A64" s="782"/>
      <c r="B64" s="792"/>
      <c r="C64" s="792"/>
      <c r="D64" s="793"/>
      <c r="E64" s="794"/>
      <c r="F64" s="795"/>
    </row>
    <row r="65" spans="1:6" x14ac:dyDescent="0.2">
      <c r="A65" s="621" t="s">
        <v>219</v>
      </c>
      <c r="B65" s="765"/>
      <c r="C65" s="765"/>
      <c r="D65" s="594"/>
      <c r="E65" s="594"/>
      <c r="F65" s="601" t="s">
        <v>234</v>
      </c>
    </row>
    <row r="66" spans="1:6" x14ac:dyDescent="0.2">
      <c r="A66" s="782"/>
      <c r="B66" s="792"/>
      <c r="C66" s="792"/>
      <c r="D66" s="793"/>
      <c r="E66" s="794"/>
      <c r="F66" s="795"/>
    </row>
    <row r="67" spans="1:6" x14ac:dyDescent="0.2">
      <c r="A67" s="782"/>
      <c r="B67" s="792"/>
      <c r="C67" s="792"/>
      <c r="D67" s="793"/>
      <c r="E67" s="794"/>
      <c r="F67" s="795"/>
    </row>
    <row r="68" spans="1:6" x14ac:dyDescent="0.2">
      <c r="A68" s="594"/>
      <c r="B68" s="594"/>
      <c r="C68" s="594"/>
      <c r="D68" s="594"/>
      <c r="E68" s="594"/>
      <c r="F68" s="594"/>
    </row>
    <row r="69" spans="1:6" x14ac:dyDescent="0.2">
      <c r="A69" s="355"/>
      <c r="B69" s="355"/>
      <c r="C69" s="355"/>
      <c r="D69" s="595"/>
      <c r="E69" s="595"/>
      <c r="F69" s="355"/>
    </row>
    <row r="70" spans="1:6" x14ac:dyDescent="0.2">
      <c r="A70" s="355"/>
      <c r="B70" s="355"/>
      <c r="C70" s="355"/>
      <c r="D70" s="595"/>
      <c r="E70" s="595"/>
      <c r="F70" s="355"/>
    </row>
    <row r="71" spans="1:6" x14ac:dyDescent="0.2">
      <c r="A71" s="355"/>
      <c r="B71" s="355"/>
      <c r="C71" s="355"/>
      <c r="D71" s="595"/>
      <c r="E71" s="595"/>
      <c r="F71" s="355"/>
    </row>
    <row r="72" spans="1:6" x14ac:dyDescent="0.2">
      <c r="A72" s="355"/>
      <c r="B72" s="355"/>
      <c r="C72" s="355"/>
      <c r="D72" s="595"/>
      <c r="E72" s="595"/>
      <c r="F72" s="355"/>
    </row>
    <row r="73" spans="1:6" x14ac:dyDescent="0.2">
      <c r="A73" s="355"/>
      <c r="B73" s="355"/>
      <c r="C73" s="355"/>
      <c r="D73" s="595"/>
      <c r="E73" s="595"/>
      <c r="F73" s="355"/>
    </row>
    <row r="74" spans="1:6" x14ac:dyDescent="0.2">
      <c r="A74" s="355"/>
      <c r="B74" s="355"/>
      <c r="C74" s="355"/>
      <c r="D74" s="595"/>
      <c r="E74" s="595"/>
      <c r="F74" s="355"/>
    </row>
    <row r="75" spans="1:6" x14ac:dyDescent="0.2">
      <c r="A75" s="355"/>
      <c r="B75" s="355"/>
      <c r="C75" s="355"/>
      <c r="D75" s="595"/>
      <c r="E75" s="595"/>
      <c r="F75" s="355"/>
    </row>
    <row r="76" spans="1:6" x14ac:dyDescent="0.2">
      <c r="A76" s="355"/>
      <c r="B76" s="355"/>
      <c r="C76" s="355"/>
      <c r="D76" s="595"/>
      <c r="E76" s="595"/>
      <c r="F76" s="355"/>
    </row>
    <row r="77" spans="1:6" x14ac:dyDescent="0.2">
      <c r="A77" s="355"/>
      <c r="B77" s="355"/>
      <c r="C77" s="355"/>
      <c r="D77" s="595"/>
      <c r="E77" s="595"/>
      <c r="F77" s="355"/>
    </row>
    <row r="78" spans="1:6" x14ac:dyDescent="0.2">
      <c r="A78" s="355"/>
      <c r="B78" s="355"/>
      <c r="C78" s="355"/>
      <c r="D78" s="595"/>
      <c r="E78" s="595"/>
      <c r="F78" s="355"/>
    </row>
    <row r="79" spans="1:6" x14ac:dyDescent="0.2">
      <c r="A79" s="355"/>
      <c r="B79" s="355"/>
      <c r="C79" s="355"/>
      <c r="D79" s="595"/>
      <c r="E79" s="595"/>
      <c r="F79" s="355"/>
    </row>
    <row r="80" spans="1:6" x14ac:dyDescent="0.2">
      <c r="A80" s="355"/>
      <c r="B80" s="355"/>
      <c r="C80" s="355"/>
      <c r="D80" s="595"/>
      <c r="E80" s="595"/>
      <c r="F80" s="355"/>
    </row>
    <row r="81" spans="1:6" x14ac:dyDescent="0.2">
      <c r="A81" s="355"/>
      <c r="B81" s="355"/>
      <c r="C81" s="355"/>
      <c r="D81" s="595"/>
      <c r="E81" s="595"/>
      <c r="F81" s="355"/>
    </row>
    <row r="82" spans="1:6" x14ac:dyDescent="0.2">
      <c r="A82" s="355"/>
      <c r="B82" s="355"/>
      <c r="C82" s="355"/>
      <c r="D82" s="595"/>
      <c r="E82" s="595"/>
      <c r="F82" s="355"/>
    </row>
    <row r="83" spans="1:6" x14ac:dyDescent="0.2">
      <c r="A83" s="355"/>
      <c r="B83" s="355"/>
      <c r="C83" s="355"/>
      <c r="D83" s="595"/>
      <c r="E83" s="595"/>
      <c r="F83" s="355"/>
    </row>
    <row r="84" spans="1:6" x14ac:dyDescent="0.2">
      <c r="A84" s="355"/>
      <c r="B84" s="355"/>
      <c r="C84" s="355"/>
      <c r="D84" s="595"/>
      <c r="E84" s="595"/>
      <c r="F84" s="355"/>
    </row>
    <row r="85" spans="1:6" x14ac:dyDescent="0.2">
      <c r="A85" s="355"/>
      <c r="B85" s="355"/>
      <c r="C85" s="355"/>
      <c r="D85" s="595"/>
      <c r="E85" s="595"/>
      <c r="F85" s="355"/>
    </row>
    <row r="86" spans="1:6" x14ac:dyDescent="0.2">
      <c r="A86" s="355"/>
      <c r="B86" s="355"/>
      <c r="C86" s="355"/>
      <c r="D86" s="595"/>
      <c r="E86" s="595"/>
      <c r="F86" s="355"/>
    </row>
    <row r="87" spans="1:6" x14ac:dyDescent="0.2">
      <c r="A87" s="355"/>
      <c r="B87" s="355"/>
      <c r="C87" s="355"/>
      <c r="D87" s="595"/>
      <c r="E87" s="595"/>
      <c r="F87" s="355"/>
    </row>
    <row r="88" spans="1:6" x14ac:dyDescent="0.2">
      <c r="A88" s="355"/>
      <c r="B88" s="355"/>
      <c r="C88" s="355"/>
      <c r="D88" s="595"/>
      <c r="E88" s="595"/>
      <c r="F88" s="355"/>
    </row>
    <row r="89" spans="1:6" x14ac:dyDescent="0.2">
      <c r="A89" s="355"/>
      <c r="B89" s="355"/>
      <c r="C89" s="355"/>
      <c r="D89" s="595"/>
      <c r="E89" s="595"/>
      <c r="F89" s="355"/>
    </row>
    <row r="90" spans="1:6" x14ac:dyDescent="0.2">
      <c r="A90" s="355"/>
      <c r="B90" s="355"/>
      <c r="C90" s="355"/>
      <c r="D90" s="595"/>
      <c r="E90" s="595"/>
      <c r="F90" s="355"/>
    </row>
    <row r="91" spans="1:6" x14ac:dyDescent="0.2">
      <c r="A91" s="355"/>
      <c r="B91" s="355"/>
      <c r="C91" s="355"/>
      <c r="D91" s="595"/>
      <c r="E91" s="595"/>
      <c r="F91" s="355"/>
    </row>
    <row r="92" spans="1:6" x14ac:dyDescent="0.2">
      <c r="A92" s="355"/>
      <c r="B92" s="355"/>
      <c r="C92" s="355"/>
      <c r="D92" s="595"/>
      <c r="E92" s="595"/>
      <c r="F92" s="355"/>
    </row>
    <row r="93" spans="1:6" x14ac:dyDescent="0.2">
      <c r="A93" s="355"/>
      <c r="B93" s="355"/>
      <c r="C93" s="355"/>
      <c r="D93" s="595"/>
      <c r="E93" s="595"/>
      <c r="F93" s="355"/>
    </row>
    <row r="94" spans="1:6" x14ac:dyDescent="0.2">
      <c r="A94" s="355"/>
      <c r="B94" s="355"/>
      <c r="C94" s="355"/>
      <c r="D94" s="595"/>
      <c r="E94" s="595"/>
      <c r="F94" s="355"/>
    </row>
    <row r="95" spans="1:6" x14ac:dyDescent="0.2">
      <c r="A95" s="355"/>
      <c r="B95" s="355"/>
      <c r="C95" s="355"/>
      <c r="D95" s="595"/>
      <c r="E95" s="595"/>
      <c r="F95" s="355"/>
    </row>
    <row r="96" spans="1:6" x14ac:dyDescent="0.2">
      <c r="A96" s="355"/>
      <c r="B96" s="355"/>
      <c r="C96" s="355"/>
      <c r="D96" s="595"/>
      <c r="E96" s="595"/>
      <c r="F96" s="355"/>
    </row>
    <row r="97" spans="1:6" x14ac:dyDescent="0.2">
      <c r="A97" s="355"/>
      <c r="B97" s="355"/>
      <c r="C97" s="355"/>
      <c r="D97" s="595"/>
      <c r="E97" s="595"/>
      <c r="F97" s="355"/>
    </row>
    <row r="98" spans="1:6" x14ac:dyDescent="0.2">
      <c r="A98" s="355"/>
      <c r="B98" s="355"/>
      <c r="C98" s="355"/>
      <c r="D98" s="595"/>
      <c r="E98" s="595"/>
      <c r="F98" s="355"/>
    </row>
    <row r="99" spans="1:6" x14ac:dyDescent="0.2">
      <c r="A99" s="355"/>
      <c r="B99" s="355"/>
      <c r="C99" s="355"/>
      <c r="D99" s="595"/>
      <c r="E99" s="595"/>
      <c r="F99" s="355"/>
    </row>
    <row r="100" spans="1:6" x14ac:dyDescent="0.2">
      <c r="A100" s="355"/>
      <c r="B100" s="355"/>
      <c r="C100" s="355"/>
      <c r="D100" s="595"/>
      <c r="E100" s="595"/>
      <c r="F100" s="355"/>
    </row>
    <row r="101" spans="1:6" x14ac:dyDescent="0.2">
      <c r="A101" s="355"/>
      <c r="B101" s="355"/>
      <c r="C101" s="355"/>
      <c r="D101" s="595"/>
      <c r="E101" s="595"/>
      <c r="F101" s="355"/>
    </row>
    <row r="102" spans="1:6" x14ac:dyDescent="0.2">
      <c r="A102" s="355"/>
      <c r="B102" s="355"/>
      <c r="C102" s="355"/>
      <c r="D102" s="595"/>
      <c r="E102" s="595"/>
      <c r="F102" s="355"/>
    </row>
    <row r="103" spans="1:6" x14ac:dyDescent="0.2">
      <c r="A103" s="355"/>
      <c r="B103" s="355"/>
      <c r="C103" s="355"/>
      <c r="D103" s="595"/>
      <c r="E103" s="595"/>
      <c r="F103" s="355"/>
    </row>
    <row r="104" spans="1:6" x14ac:dyDescent="0.2">
      <c r="A104" s="355"/>
      <c r="B104" s="355"/>
      <c r="C104" s="355"/>
      <c r="D104" s="595"/>
      <c r="E104" s="595"/>
      <c r="F104" s="355"/>
    </row>
    <row r="105" spans="1:6" x14ac:dyDescent="0.2">
      <c r="A105" s="355"/>
      <c r="B105" s="355"/>
      <c r="C105" s="355"/>
      <c r="D105" s="595"/>
      <c r="E105" s="595"/>
      <c r="F105" s="355"/>
    </row>
    <row r="106" spans="1:6" x14ac:dyDescent="0.2">
      <c r="A106" s="355"/>
      <c r="B106" s="355"/>
      <c r="C106" s="355"/>
      <c r="D106" s="595"/>
      <c r="E106" s="595"/>
      <c r="F106" s="355"/>
    </row>
    <row r="107" spans="1:6" x14ac:dyDescent="0.2">
      <c r="A107" s="355"/>
      <c r="B107" s="355"/>
      <c r="C107" s="355"/>
      <c r="D107" s="595"/>
      <c r="E107" s="595"/>
      <c r="F107" s="355"/>
    </row>
    <row r="108" spans="1:6" x14ac:dyDescent="0.2">
      <c r="A108" s="355"/>
      <c r="B108" s="355"/>
      <c r="C108" s="355"/>
      <c r="D108" s="595"/>
      <c r="E108" s="595"/>
      <c r="F108" s="355"/>
    </row>
    <row r="109" spans="1:6" x14ac:dyDescent="0.2">
      <c r="A109" s="355"/>
      <c r="B109" s="355"/>
      <c r="C109" s="355"/>
      <c r="D109" s="595"/>
      <c r="E109" s="595"/>
      <c r="F109" s="355"/>
    </row>
    <row r="110" spans="1:6" x14ac:dyDescent="0.2">
      <c r="A110" s="355"/>
      <c r="B110" s="355"/>
      <c r="C110" s="355"/>
      <c r="D110" s="595"/>
      <c r="E110" s="595"/>
      <c r="F110" s="355"/>
    </row>
    <row r="111" spans="1:6" x14ac:dyDescent="0.2">
      <c r="A111" s="355"/>
      <c r="B111" s="355"/>
      <c r="C111" s="355"/>
      <c r="D111" s="595"/>
      <c r="E111" s="595"/>
      <c r="F111" s="355"/>
    </row>
    <row r="112" spans="1:6" x14ac:dyDescent="0.2">
      <c r="A112" s="355"/>
      <c r="B112" s="355"/>
      <c r="C112" s="355"/>
      <c r="D112" s="595"/>
      <c r="E112" s="595"/>
      <c r="F112" s="355"/>
    </row>
    <row r="113" spans="1:6" x14ac:dyDescent="0.2">
      <c r="A113" s="355"/>
      <c r="B113" s="355"/>
      <c r="C113" s="355"/>
      <c r="D113" s="595"/>
      <c r="E113" s="595"/>
      <c r="F113" s="355"/>
    </row>
    <row r="114" spans="1:6" x14ac:dyDescent="0.2">
      <c r="A114" s="355"/>
      <c r="B114" s="355"/>
      <c r="C114" s="355"/>
      <c r="D114" s="595"/>
      <c r="E114" s="595"/>
      <c r="F114" s="355"/>
    </row>
    <row r="115" spans="1:6" x14ac:dyDescent="0.2">
      <c r="A115" s="355"/>
      <c r="B115" s="355"/>
      <c r="C115" s="355"/>
      <c r="D115" s="595"/>
      <c r="E115" s="595"/>
      <c r="F115" s="355"/>
    </row>
    <row r="116" spans="1:6" x14ac:dyDescent="0.2">
      <c r="A116" s="355"/>
      <c r="B116" s="355"/>
      <c r="C116" s="355"/>
      <c r="D116" s="595"/>
      <c r="E116" s="595"/>
      <c r="F116" s="595"/>
    </row>
    <row r="117" spans="1:6" x14ac:dyDescent="0.2">
      <c r="A117" s="355"/>
      <c r="B117" s="355"/>
      <c r="C117" s="355"/>
      <c r="D117" s="595"/>
      <c r="E117" s="595"/>
      <c r="F117" s="595"/>
    </row>
    <row r="118" spans="1:6" x14ac:dyDescent="0.2">
      <c r="A118" s="355"/>
      <c r="B118" s="355"/>
      <c r="C118" s="355"/>
      <c r="D118" s="595"/>
      <c r="E118" s="595"/>
      <c r="F118" s="595"/>
    </row>
    <row r="119" spans="1:6" x14ac:dyDescent="0.2">
      <c r="A119" s="355"/>
      <c r="B119" s="796"/>
      <c r="C119" s="796"/>
      <c r="D119" s="595"/>
      <c r="E119" s="595"/>
      <c r="F119" s="595"/>
    </row>
    <row r="120" spans="1:6" x14ac:dyDescent="0.2">
      <c r="A120" s="796"/>
      <c r="B120" s="796"/>
      <c r="C120" s="796"/>
      <c r="D120" s="595"/>
      <c r="E120" s="595"/>
      <c r="F120" s="595"/>
    </row>
    <row r="121" spans="1:6" x14ac:dyDescent="0.2">
      <c r="A121" s="796"/>
      <c r="B121" s="796"/>
      <c r="C121" s="796"/>
      <c r="D121" s="595"/>
      <c r="E121" s="595"/>
      <c r="F121" s="595"/>
    </row>
    <row r="122" spans="1:6" x14ac:dyDescent="0.2">
      <c r="A122" s="796"/>
      <c r="B122" s="796"/>
      <c r="C122" s="796"/>
      <c r="D122" s="595"/>
      <c r="E122" s="595"/>
      <c r="F122" s="595"/>
    </row>
    <row r="123" spans="1:6" x14ac:dyDescent="0.2">
      <c r="A123" s="796"/>
      <c r="B123" s="796"/>
      <c r="C123" s="796"/>
      <c r="D123" s="595"/>
      <c r="E123" s="595"/>
      <c r="F123" s="595"/>
    </row>
    <row r="124" spans="1:6" x14ac:dyDescent="0.2">
      <c r="A124" s="796"/>
      <c r="B124" s="796"/>
      <c r="C124" s="796"/>
      <c r="D124" s="595"/>
      <c r="E124" s="595"/>
      <c r="F124" s="797"/>
    </row>
    <row r="125" spans="1:6" x14ac:dyDescent="0.2">
      <c r="A125" s="796"/>
      <c r="B125" s="796"/>
      <c r="C125" s="796"/>
      <c r="D125" s="595"/>
      <c r="E125" s="595"/>
      <c r="F125" s="601" t="s">
        <v>237</v>
      </c>
    </row>
    <row r="126" spans="1:6" x14ac:dyDescent="0.2">
      <c r="A126" s="796"/>
      <c r="B126" s="796"/>
      <c r="C126" s="796"/>
      <c r="D126" s="595"/>
      <c r="E126" s="595"/>
      <c r="F126" s="595"/>
    </row>
    <row r="127" spans="1:6" x14ac:dyDescent="0.2">
      <c r="A127" s="796"/>
      <c r="B127" s="796"/>
      <c r="C127" s="796"/>
      <c r="D127" s="595"/>
      <c r="E127" s="595"/>
    </row>
    <row r="128" spans="1:6" x14ac:dyDescent="0.2">
      <c r="A128" s="796"/>
      <c r="B128" s="796"/>
      <c r="C128" s="796"/>
      <c r="D128" s="595"/>
      <c r="E128" s="595"/>
      <c r="F128" s="595"/>
    </row>
  </sheetData>
  <hyperlinks>
    <hyperlink ref="F2" location="INHALT!A1" display="INHALT!A1" xr:uid="{C52D07AE-26A7-4014-98A3-D594C643ABA6}"/>
  </hyperlinks>
  <printOptions horizontalCentered="1" gridLines="1"/>
  <pageMargins left="0.59055118110236227" right="0.39370078740157483" top="0.59055118110236227" bottom="0.59055118110236227" header="0.51181102362204722" footer="0.39370078740157483"/>
  <pageSetup paperSize="9" firstPageNumber="20" orientation="portrait" useFirstPageNumber="1" r:id="rId1"/>
  <headerFooter alignWithMargins="0">
    <oddFooter>&amp;CSeite &amp;P</oddFooter>
  </headerFooter>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U110"/>
  <sheetViews>
    <sheetView zoomScale="85" zoomScaleNormal="85" zoomScaleSheetLayoutView="55" workbookViewId="0">
      <pane xSplit="1" ySplit="5" topLeftCell="B6" activePane="bottomRight" state="frozen"/>
      <selection activeCell="A80" sqref="A80:XFD80"/>
      <selection pane="topRight" activeCell="A80" sqref="A80:XFD80"/>
      <selection pane="bottomLeft" activeCell="A80" sqref="A80:XFD80"/>
      <selection pane="bottomRight" activeCell="G85" sqref="G85"/>
    </sheetView>
  </sheetViews>
  <sheetFormatPr baseColWidth="10" defaultColWidth="11.42578125" defaultRowHeight="12.75" x14ac:dyDescent="0.2"/>
  <cols>
    <col min="1" max="1" width="5.7109375" style="35" customWidth="1"/>
    <col min="2" max="2" width="25.42578125" style="35" bestFit="1" customWidth="1"/>
    <col min="3" max="3" width="10" style="35" customWidth="1"/>
    <col min="4" max="4" width="11.28515625" style="35" customWidth="1"/>
    <col min="5" max="5" width="12.5703125" style="36" customWidth="1"/>
    <col min="6" max="6" width="10.5703125" style="35" bestFit="1" customWidth="1"/>
    <col min="7" max="7" width="14.42578125" style="36" customWidth="1"/>
    <col min="8" max="8" width="9.85546875" style="33" customWidth="1"/>
    <col min="9" max="9" width="11.5703125" style="33" customWidth="1"/>
    <col min="10" max="10" width="10.7109375" style="33" customWidth="1"/>
    <col min="11" max="11" width="10.42578125" style="33" customWidth="1"/>
    <col min="12" max="12" width="13" style="33" customWidth="1"/>
    <col min="13" max="13" width="11.42578125" style="33"/>
    <col min="14" max="14" width="12.28515625" style="33" customWidth="1"/>
    <col min="15" max="15" width="10.7109375" style="33" customWidth="1"/>
    <col min="16" max="16" width="10.5703125" style="33" customWidth="1"/>
    <col min="17" max="17" width="13.140625" style="33" customWidth="1"/>
    <col min="18" max="18" width="10.140625" style="33" bestFit="1" customWidth="1"/>
    <col min="19" max="19" width="12.28515625" style="33" customWidth="1"/>
    <col min="20" max="20" width="10.5703125" style="33" customWidth="1"/>
    <col min="21" max="21" width="5.42578125" customWidth="1"/>
    <col min="22" max="16384" width="11.42578125" style="33"/>
  </cols>
  <sheetData>
    <row r="1" spans="1:21" ht="9" customHeight="1" x14ac:dyDescent="0.2">
      <c r="A1" s="193"/>
      <c r="B1" s="193"/>
      <c r="C1" s="193"/>
      <c r="D1" s="193"/>
      <c r="E1" s="194"/>
      <c r="F1" s="193"/>
      <c r="G1" s="194"/>
      <c r="H1" s="948"/>
      <c r="I1" s="948"/>
      <c r="J1" s="948"/>
      <c r="K1" s="948"/>
      <c r="L1" s="948"/>
      <c r="M1" s="948"/>
      <c r="N1" s="948"/>
      <c r="O1" s="948"/>
      <c r="P1" s="948"/>
      <c r="Q1" s="948"/>
      <c r="R1" s="948"/>
      <c r="S1" s="948"/>
      <c r="T1" s="948"/>
    </row>
    <row r="2" spans="1:21" ht="15.75" x14ac:dyDescent="0.25">
      <c r="A2" s="195" t="s">
        <v>525</v>
      </c>
      <c r="B2" s="196"/>
      <c r="D2" s="198"/>
      <c r="E2" s="974" t="s">
        <v>433</v>
      </c>
      <c r="F2" s="198"/>
      <c r="G2" s="199"/>
      <c r="I2" s="948"/>
      <c r="J2" s="1068" t="str">
        <f>HYPERLINK("[Kleinräumige Statistik Daten Prototyp.xlsx]INHALT!A1","zum Inhaltsverzeichnis")</f>
        <v>zum Inhaltsverzeichnis</v>
      </c>
      <c r="K2" s="974" t="s">
        <v>433</v>
      </c>
      <c r="L2" s="948"/>
      <c r="M2" s="948"/>
      <c r="N2" s="948"/>
      <c r="O2" s="948"/>
      <c r="P2" s="948"/>
      <c r="Q2" s="948"/>
      <c r="R2" s="948"/>
      <c r="S2" s="948"/>
      <c r="T2" s="1068" t="str">
        <f>HYPERLINK("[Kleinräumige Statistik Daten Prototyp.xlsx]INHALT!A1","zum Inhaltsverzeichnis")</f>
        <v>zum Inhaltsverzeichnis</v>
      </c>
    </row>
    <row r="3" spans="1:21" ht="8.4499999999999993" customHeight="1" x14ac:dyDescent="0.25">
      <c r="A3" s="200"/>
      <c r="B3" s="196"/>
      <c r="C3" s="197"/>
      <c r="D3" s="198"/>
      <c r="E3" s="199"/>
      <c r="F3" s="198"/>
      <c r="G3" s="199"/>
      <c r="H3" s="948"/>
      <c r="I3" s="948"/>
      <c r="J3" s="948"/>
      <c r="K3" s="948"/>
      <c r="L3" s="948"/>
      <c r="M3" s="948"/>
      <c r="N3" s="948"/>
      <c r="O3" s="948"/>
      <c r="P3" s="948"/>
      <c r="Q3" s="948"/>
      <c r="R3" s="948"/>
      <c r="S3" s="948"/>
      <c r="T3" s="948"/>
    </row>
    <row r="4" spans="1:21" ht="57.75" customHeight="1" x14ac:dyDescent="0.2">
      <c r="A4" s="170" t="s">
        <v>100</v>
      </c>
      <c r="B4" s="170" t="s">
        <v>15</v>
      </c>
      <c r="C4" s="201" t="s">
        <v>422</v>
      </c>
      <c r="D4" s="932" t="s">
        <v>439</v>
      </c>
      <c r="E4" s="932" t="s">
        <v>240</v>
      </c>
      <c r="F4" s="932" t="s">
        <v>423</v>
      </c>
      <c r="G4" s="933" t="s">
        <v>438</v>
      </c>
      <c r="H4" s="932" t="s">
        <v>427</v>
      </c>
      <c r="I4" s="932" t="s">
        <v>428</v>
      </c>
      <c r="J4" s="932" t="s">
        <v>437</v>
      </c>
      <c r="K4" s="932" t="s">
        <v>434</v>
      </c>
      <c r="L4" s="933" t="s">
        <v>419</v>
      </c>
      <c r="M4" s="932" t="s">
        <v>420</v>
      </c>
      <c r="N4" s="932" t="s">
        <v>421</v>
      </c>
      <c r="O4" s="932" t="s">
        <v>435</v>
      </c>
      <c r="P4" s="932" t="s">
        <v>429</v>
      </c>
      <c r="Q4" s="933" t="s">
        <v>430</v>
      </c>
      <c r="R4" s="932" t="s">
        <v>431</v>
      </c>
      <c r="S4" s="932" t="s">
        <v>432</v>
      </c>
      <c r="T4" s="932" t="s">
        <v>436</v>
      </c>
      <c r="U4" s="170" t="s">
        <v>100</v>
      </c>
    </row>
    <row r="5" spans="1:21" ht="24" x14ac:dyDescent="0.2">
      <c r="A5" s="202"/>
      <c r="B5" s="202"/>
      <c r="C5" s="936" t="s">
        <v>238</v>
      </c>
      <c r="D5" s="936" t="s">
        <v>224</v>
      </c>
      <c r="E5" s="936" t="s">
        <v>239</v>
      </c>
      <c r="F5" s="936" t="s">
        <v>238</v>
      </c>
      <c r="G5" s="936" t="s">
        <v>238</v>
      </c>
      <c r="H5" s="936" t="s">
        <v>238</v>
      </c>
      <c r="I5" s="936" t="s">
        <v>238</v>
      </c>
      <c r="J5" s="936" t="s">
        <v>238</v>
      </c>
      <c r="K5" s="967" t="s">
        <v>426</v>
      </c>
      <c r="L5" s="967" t="s">
        <v>426</v>
      </c>
      <c r="M5" s="967" t="s">
        <v>426</v>
      </c>
      <c r="N5" s="967" t="s">
        <v>426</v>
      </c>
      <c r="O5" s="967" t="s">
        <v>426</v>
      </c>
      <c r="P5" s="937" t="s">
        <v>425</v>
      </c>
      <c r="Q5" s="937" t="s">
        <v>425</v>
      </c>
      <c r="R5" s="937" t="s">
        <v>425</v>
      </c>
      <c r="S5" s="937" t="s">
        <v>425</v>
      </c>
      <c r="T5" s="937" t="s">
        <v>425</v>
      </c>
      <c r="U5" s="1011"/>
    </row>
    <row r="6" spans="1:21" ht="7.5" customHeight="1" x14ac:dyDescent="0.2">
      <c r="A6" s="203"/>
      <c r="B6" s="203"/>
      <c r="C6" s="203"/>
      <c r="D6" s="204"/>
      <c r="E6" s="203"/>
      <c r="F6" s="204"/>
      <c r="G6" s="203"/>
      <c r="H6" s="948"/>
      <c r="I6" s="948"/>
      <c r="J6" s="948"/>
      <c r="K6" s="948"/>
      <c r="L6" s="948"/>
      <c r="M6" s="948"/>
      <c r="N6" s="948"/>
      <c r="O6" s="948"/>
      <c r="P6" s="948"/>
      <c r="Q6" s="948"/>
      <c r="R6" s="948"/>
      <c r="S6" s="948"/>
      <c r="T6" s="948"/>
      <c r="U6" s="203"/>
    </row>
    <row r="7" spans="1:21" ht="13.15" customHeight="1" x14ac:dyDescent="0.2">
      <c r="A7" s="60">
        <v>10</v>
      </c>
      <c r="B7" s="764" t="s">
        <v>37</v>
      </c>
      <c r="C7" s="972">
        <v>77.23153098372326</v>
      </c>
      <c r="D7" s="762">
        <v>557</v>
      </c>
      <c r="E7" s="849">
        <v>721.20802592582186</v>
      </c>
      <c r="F7" s="205">
        <v>57.686337727263968</v>
      </c>
      <c r="G7" s="934">
        <v>42.383288582258636</v>
      </c>
      <c r="H7" s="934">
        <v>8.2240717615669681</v>
      </c>
      <c r="I7" s="934">
        <v>1.8407694654717515</v>
      </c>
      <c r="J7" s="947">
        <v>9.4803520294205992</v>
      </c>
      <c r="K7" s="1150">
        <v>74.692728465296781</v>
      </c>
      <c r="L7" s="1150">
        <v>54.878218834210365</v>
      </c>
      <c r="M7" s="1150">
        <v>10.648593465407558</v>
      </c>
      <c r="N7" s="1150">
        <v>2.3834429306596272</v>
      </c>
      <c r="O7" s="1151">
        <v>12.275235138636068</v>
      </c>
      <c r="P7" s="950">
        <f>(F7*10000)/$D7</f>
        <v>1035.6613595559061</v>
      </c>
      <c r="Q7" s="950">
        <f t="shared" ref="Q7:T7" si="0">(G7*10000)/$D7</f>
        <v>760.9208003996165</v>
      </c>
      <c r="R7" s="950">
        <f t="shared" si="0"/>
        <v>147.64940325973012</v>
      </c>
      <c r="S7" s="950">
        <f t="shared" si="0"/>
        <v>33.047925771485666</v>
      </c>
      <c r="T7" s="950">
        <f t="shared" si="0"/>
        <v>170.20380663232675</v>
      </c>
      <c r="U7" s="139">
        <v>10</v>
      </c>
    </row>
    <row r="8" spans="1:21" ht="13.15" customHeight="1" x14ac:dyDescent="0.2">
      <c r="A8" s="60">
        <v>11</v>
      </c>
      <c r="B8" s="764" t="s">
        <v>38</v>
      </c>
      <c r="C8" s="972">
        <v>54.182636098424062</v>
      </c>
      <c r="D8" s="762">
        <v>1142</v>
      </c>
      <c r="E8" s="849">
        <v>2107.6863036444547</v>
      </c>
      <c r="F8" s="205">
        <v>44.80987038657684</v>
      </c>
      <c r="G8" s="934">
        <v>17.828726740003649</v>
      </c>
      <c r="H8" s="934">
        <v>8.8825129018477007</v>
      </c>
      <c r="I8" s="934">
        <v>0.33485188999998122</v>
      </c>
      <c r="J8" s="947">
        <v>0.15540091999952299</v>
      </c>
      <c r="K8" s="1150">
        <v>82.701532470990585</v>
      </c>
      <c r="L8" s="1150">
        <v>32.904871419724465</v>
      </c>
      <c r="M8" s="1150">
        <v>16.393652176155481</v>
      </c>
      <c r="N8" s="1150">
        <v>0.61800590394257437</v>
      </c>
      <c r="O8" s="1151">
        <v>0.28680944891133292</v>
      </c>
      <c r="P8" s="950">
        <f t="shared" ref="P8:P70" si="1">(F8*10000)/$D8</f>
        <v>392.38065137107566</v>
      </c>
      <c r="Q8" s="950">
        <f t="shared" ref="Q8:Q70" si="2">(G8*10000)/$D8</f>
        <v>156.11844781089007</v>
      </c>
      <c r="R8" s="950">
        <f t="shared" ref="R8:R70" si="3">(H8*10000)/$D8</f>
        <v>77.780323133517513</v>
      </c>
      <c r="S8" s="950">
        <f t="shared" ref="S8:S70" si="4">(I8*10000)/$D8</f>
        <v>2.9321531523641089</v>
      </c>
      <c r="T8" s="950">
        <f t="shared" ref="T8:T70" si="5">(J8*10000)/$D8</f>
        <v>1.3607786339713046</v>
      </c>
      <c r="U8" s="139">
        <v>11</v>
      </c>
    </row>
    <row r="9" spans="1:21" ht="13.15" customHeight="1" x14ac:dyDescent="0.2">
      <c r="A9" s="60">
        <v>12</v>
      </c>
      <c r="B9" s="764" t="s">
        <v>90</v>
      </c>
      <c r="C9" s="972">
        <v>66.269037603862529</v>
      </c>
      <c r="D9" s="762">
        <v>2393</v>
      </c>
      <c r="E9" s="849">
        <v>3611.0378036643206</v>
      </c>
      <c r="F9" s="205">
        <v>48.225248844999918</v>
      </c>
      <c r="G9" s="934">
        <v>21.203955695007672</v>
      </c>
      <c r="H9" s="934">
        <v>17.672436363862886</v>
      </c>
      <c r="I9" s="934">
        <v>0.36000476499977146</v>
      </c>
      <c r="J9" s="947">
        <v>1.13476299999439E-2</v>
      </c>
      <c r="K9" s="1150">
        <v>72.771916703056334</v>
      </c>
      <c r="L9" s="1150">
        <v>31.996776264895971</v>
      </c>
      <c r="M9" s="1150">
        <v>26.667712408174214</v>
      </c>
      <c r="N9" s="1150">
        <v>0.5432473112885351</v>
      </c>
      <c r="O9" s="1151">
        <v>1.7123577480899613E-2</v>
      </c>
      <c r="P9" s="950">
        <f t="shared" si="1"/>
        <v>201.52632195988267</v>
      </c>
      <c r="Q9" s="950">
        <f t="shared" si="2"/>
        <v>88.608256142948903</v>
      </c>
      <c r="R9" s="950">
        <f t="shared" si="3"/>
        <v>73.850548950534417</v>
      </c>
      <c r="S9" s="950">
        <f t="shared" si="4"/>
        <v>1.5044077099865085</v>
      </c>
      <c r="T9" s="950">
        <f t="shared" si="5"/>
        <v>4.7420100292285411E-2</v>
      </c>
      <c r="U9" s="139">
        <v>12</v>
      </c>
    </row>
    <row r="10" spans="1:21" ht="13.15" customHeight="1" x14ac:dyDescent="0.2">
      <c r="A10" s="60">
        <v>13</v>
      </c>
      <c r="B10" s="764" t="s">
        <v>39</v>
      </c>
      <c r="C10" s="972">
        <v>41.664372658776507</v>
      </c>
      <c r="D10" s="762">
        <v>354</v>
      </c>
      <c r="E10" s="849">
        <v>849.64677831391919</v>
      </c>
      <c r="F10" s="205">
        <v>23.255598334988839</v>
      </c>
      <c r="G10" s="934">
        <v>2.3820599549928998</v>
      </c>
      <c r="H10" s="934">
        <v>10.011332020645092</v>
      </c>
      <c r="I10" s="934">
        <v>3.6851406687159409</v>
      </c>
      <c r="J10" s="947">
        <v>4.7123016344266517</v>
      </c>
      <c r="K10" s="1150">
        <v>55.816509048265004</v>
      </c>
      <c r="L10" s="1150">
        <v>5.717258662458522</v>
      </c>
      <c r="M10" s="1150">
        <v>24.028519768282717</v>
      </c>
      <c r="N10" s="1150">
        <v>8.8448245672545216</v>
      </c>
      <c r="O10" s="1151">
        <v>11.310146616197798</v>
      </c>
      <c r="P10" s="950">
        <f t="shared" si="1"/>
        <v>656.93780607313101</v>
      </c>
      <c r="Q10" s="950">
        <f t="shared" si="2"/>
        <v>67.289829237087559</v>
      </c>
      <c r="R10" s="950">
        <f t="shared" si="3"/>
        <v>282.80598928375969</v>
      </c>
      <c r="S10" s="950">
        <f t="shared" si="4"/>
        <v>104.10001889028082</v>
      </c>
      <c r="T10" s="950">
        <f t="shared" si="5"/>
        <v>133.11586537928395</v>
      </c>
      <c r="U10" s="139">
        <v>13</v>
      </c>
    </row>
    <row r="11" spans="1:21" ht="13.15" customHeight="1" x14ac:dyDescent="0.2">
      <c r="A11" s="60">
        <v>14</v>
      </c>
      <c r="B11" s="764" t="s">
        <v>40</v>
      </c>
      <c r="C11" s="972">
        <v>57.374309151323658</v>
      </c>
      <c r="D11" s="762">
        <v>2595</v>
      </c>
      <c r="E11" s="849">
        <v>4522.9302773053641</v>
      </c>
      <c r="F11" s="205">
        <v>38.335314392169742</v>
      </c>
      <c r="G11" s="934">
        <v>17.644471608750703</v>
      </c>
      <c r="H11" s="934">
        <v>12.896335044610639</v>
      </c>
      <c r="I11" s="934">
        <v>0.33162992458514273</v>
      </c>
      <c r="J11" s="947">
        <v>5.8110297899581544</v>
      </c>
      <c r="K11" s="1150">
        <v>66.816167304186749</v>
      </c>
      <c r="L11" s="1150">
        <v>30.753261990856817</v>
      </c>
      <c r="M11" s="1150">
        <v>22.477543059554407</v>
      </c>
      <c r="N11" s="1150">
        <v>0.57801118565188303</v>
      </c>
      <c r="O11" s="1151">
        <v>10.128278450607</v>
      </c>
      <c r="P11" s="950">
        <f t="shared" si="1"/>
        <v>147.72760844766759</v>
      </c>
      <c r="Q11" s="950">
        <f t="shared" si="2"/>
        <v>67.994110245667443</v>
      </c>
      <c r="R11" s="950">
        <f t="shared" si="3"/>
        <v>49.696859516804004</v>
      </c>
      <c r="S11" s="950">
        <f t="shared" si="4"/>
        <v>1.2779573201739605</v>
      </c>
      <c r="T11" s="950">
        <f t="shared" si="5"/>
        <v>22.393178381341635</v>
      </c>
      <c r="U11" s="139">
        <v>14</v>
      </c>
    </row>
    <row r="12" spans="1:21" ht="13.15" customHeight="1" x14ac:dyDescent="0.2">
      <c r="A12" s="60">
        <v>15</v>
      </c>
      <c r="B12" s="764" t="s">
        <v>41</v>
      </c>
      <c r="C12" s="972">
        <v>553.64529284940966</v>
      </c>
      <c r="D12" s="762">
        <v>1153</v>
      </c>
      <c r="E12" s="849">
        <v>208.25608289125537</v>
      </c>
      <c r="F12" s="205">
        <v>97.670333444476029</v>
      </c>
      <c r="G12" s="934">
        <v>59.029862880822861</v>
      </c>
      <c r="H12" s="934">
        <v>29.617150255254852</v>
      </c>
      <c r="I12" s="934">
        <v>313.79065739505359</v>
      </c>
      <c r="J12" s="947">
        <v>112.56715175462517</v>
      </c>
      <c r="K12" s="1150">
        <v>17.641319217544968</v>
      </c>
      <c r="L12" s="1150">
        <v>10.662036441602847</v>
      </c>
      <c r="M12" s="1150">
        <v>5.3494810915534421</v>
      </c>
      <c r="N12" s="1150">
        <v>56.677201350360619</v>
      </c>
      <c r="O12" s="1151">
        <v>20.33199834054097</v>
      </c>
      <c r="P12" s="950">
        <f t="shared" si="1"/>
        <v>847.09742796596731</v>
      </c>
      <c r="Q12" s="950">
        <f t="shared" si="2"/>
        <v>511.96758786489909</v>
      </c>
      <c r="R12" s="950">
        <f t="shared" si="3"/>
        <v>256.8703404618808</v>
      </c>
      <c r="S12" s="950">
        <f t="shared" si="4"/>
        <v>2721.5148082832056</v>
      </c>
      <c r="T12" s="950">
        <f t="shared" si="5"/>
        <v>976.29793369145852</v>
      </c>
      <c r="U12" s="139">
        <v>15</v>
      </c>
    </row>
    <row r="13" spans="1:21" ht="13.15" customHeight="1" x14ac:dyDescent="0.2">
      <c r="A13" s="60">
        <v>16</v>
      </c>
      <c r="B13" s="764" t="s">
        <v>99</v>
      </c>
      <c r="C13" s="972">
        <v>143.82398746520047</v>
      </c>
      <c r="D13" s="762">
        <v>2813</v>
      </c>
      <c r="E13" s="849">
        <v>1955.8628915643371</v>
      </c>
      <c r="F13" s="205">
        <v>99.082980054592682</v>
      </c>
      <c r="G13" s="934">
        <v>34.793357304393282</v>
      </c>
      <c r="H13" s="934">
        <v>19.426037892930253</v>
      </c>
      <c r="I13" s="934">
        <v>22.958695477894853</v>
      </c>
      <c r="J13" s="947">
        <v>2.3562740397826087</v>
      </c>
      <c r="K13" s="1150">
        <v>68.89183216295315</v>
      </c>
      <c r="L13" s="1150">
        <v>24.191623329044365</v>
      </c>
      <c r="M13" s="1150">
        <v>13.5068135957714</v>
      </c>
      <c r="N13" s="1150">
        <v>15.963050310679169</v>
      </c>
      <c r="O13" s="1151">
        <v>1.6383039305962304</v>
      </c>
      <c r="P13" s="950">
        <f t="shared" si="1"/>
        <v>352.2324210970234</v>
      </c>
      <c r="Q13" s="950">
        <f t="shared" si="2"/>
        <v>123.6877259310106</v>
      </c>
      <c r="R13" s="950">
        <f t="shared" si="3"/>
        <v>69.058079960647902</v>
      </c>
      <c r="S13" s="950">
        <f t="shared" si="4"/>
        <v>81.616407671151279</v>
      </c>
      <c r="T13" s="950">
        <f t="shared" si="5"/>
        <v>8.3763741193836072</v>
      </c>
      <c r="U13" s="139">
        <v>16</v>
      </c>
    </row>
    <row r="14" spans="1:21" ht="13.15" customHeight="1" x14ac:dyDescent="0.2">
      <c r="A14" s="60">
        <v>17</v>
      </c>
      <c r="B14" s="764" t="s">
        <v>42</v>
      </c>
      <c r="C14" s="972">
        <v>57.701406982881416</v>
      </c>
      <c r="D14" s="762">
        <v>3654</v>
      </c>
      <c r="E14" s="849">
        <v>6332.6012155718345</v>
      </c>
      <c r="F14" s="205">
        <v>44.451708085000902</v>
      </c>
      <c r="G14" s="934">
        <v>2.418065525000733</v>
      </c>
      <c r="H14" s="934">
        <v>9.6131414728816456</v>
      </c>
      <c r="I14" s="934">
        <v>3.6365574249988741</v>
      </c>
      <c r="J14" s="947"/>
      <c r="K14" s="1150">
        <v>77.037476916617692</v>
      </c>
      <c r="L14" s="1150">
        <v>4.1906526225922249</v>
      </c>
      <c r="M14" s="1150">
        <v>16.66015089672532</v>
      </c>
      <c r="N14" s="1150">
        <v>6.3023721866569931</v>
      </c>
      <c r="O14" s="1151">
        <v>0</v>
      </c>
      <c r="P14" s="950">
        <f t="shared" si="1"/>
        <v>121.65218414067024</v>
      </c>
      <c r="Q14" s="950">
        <f t="shared" si="2"/>
        <v>6.6175849069532919</v>
      </c>
      <c r="R14" s="950">
        <f t="shared" si="3"/>
        <v>26.308542618723713</v>
      </c>
      <c r="S14" s="950">
        <f t="shared" si="4"/>
        <v>9.9522644362311823</v>
      </c>
      <c r="T14" s="950">
        <f t="shared" si="5"/>
        <v>0</v>
      </c>
      <c r="U14" s="139">
        <v>17</v>
      </c>
    </row>
    <row r="15" spans="1:21" ht="13.15" customHeight="1" x14ac:dyDescent="0.2">
      <c r="A15" s="60">
        <v>21</v>
      </c>
      <c r="B15" s="764" t="s">
        <v>43</v>
      </c>
      <c r="C15" s="972">
        <v>32.990827177349786</v>
      </c>
      <c r="D15" s="762">
        <v>1675</v>
      </c>
      <c r="E15" s="849">
        <v>5077.1688475576921</v>
      </c>
      <c r="F15" s="205">
        <v>25.24729381501529</v>
      </c>
      <c r="G15" s="934"/>
      <c r="H15" s="934">
        <v>6.6818372841000908</v>
      </c>
      <c r="I15" s="934">
        <v>1.0616960782344014</v>
      </c>
      <c r="J15" s="947"/>
      <c r="K15" s="1150">
        <v>76.528223070287538</v>
      </c>
      <c r="L15" s="1150">
        <v>0</v>
      </c>
      <c r="M15" s="1150">
        <v>20.253621554198496</v>
      </c>
      <c r="N15" s="1150">
        <v>3.2181553755139563</v>
      </c>
      <c r="O15" s="1151">
        <v>0</v>
      </c>
      <c r="P15" s="950">
        <f t="shared" si="1"/>
        <v>150.73011232844951</v>
      </c>
      <c r="Q15" s="950">
        <f t="shared" si="2"/>
        <v>0</v>
      </c>
      <c r="R15" s="950">
        <f t="shared" si="3"/>
        <v>39.891565875224423</v>
      </c>
      <c r="S15" s="950">
        <f t="shared" si="4"/>
        <v>6.3384840491606047</v>
      </c>
      <c r="T15" s="950">
        <f t="shared" si="5"/>
        <v>0</v>
      </c>
      <c r="U15" s="139">
        <v>21</v>
      </c>
    </row>
    <row r="16" spans="1:21" ht="13.15" customHeight="1" x14ac:dyDescent="0.2">
      <c r="A16" s="60">
        <v>22</v>
      </c>
      <c r="B16" s="764" t="s">
        <v>44</v>
      </c>
      <c r="C16" s="972">
        <v>33.974043578226805</v>
      </c>
      <c r="D16" s="762">
        <v>1644</v>
      </c>
      <c r="E16" s="849">
        <v>4838.9883182866179</v>
      </c>
      <c r="F16" s="205">
        <v>18.978791357986431</v>
      </c>
      <c r="G16" s="934">
        <v>4.46668646065526E-2</v>
      </c>
      <c r="H16" s="934">
        <v>14.320404436746484</v>
      </c>
      <c r="I16" s="934">
        <v>0.67484778349391061</v>
      </c>
      <c r="J16" s="947"/>
      <c r="K16" s="1150">
        <v>55.862621457722241</v>
      </c>
      <c r="L16" s="1150">
        <v>0.13147350124428103</v>
      </c>
      <c r="M16" s="1150">
        <v>42.15101568282001</v>
      </c>
      <c r="N16" s="1150">
        <v>1.9863628594578167</v>
      </c>
      <c r="O16" s="1151">
        <v>0</v>
      </c>
      <c r="P16" s="950">
        <f t="shared" si="1"/>
        <v>115.44276981743572</v>
      </c>
      <c r="Q16" s="950">
        <f t="shared" si="2"/>
        <v>0.27169625673085523</v>
      </c>
      <c r="R16" s="950">
        <f t="shared" si="3"/>
        <v>87.107082948579588</v>
      </c>
      <c r="S16" s="950">
        <f t="shared" si="4"/>
        <v>4.1049135249021331</v>
      </c>
      <c r="T16" s="950">
        <f t="shared" si="5"/>
        <v>0</v>
      </c>
      <c r="U16" s="139">
        <v>22</v>
      </c>
    </row>
    <row r="17" spans="1:21" ht="13.15" customHeight="1" x14ac:dyDescent="0.2">
      <c r="A17" s="60">
        <v>23</v>
      </c>
      <c r="B17" s="764" t="s">
        <v>45</v>
      </c>
      <c r="C17" s="972">
        <v>122.29769517546735</v>
      </c>
      <c r="D17" s="762">
        <v>3696</v>
      </c>
      <c r="E17" s="849">
        <v>3022.1338142939994</v>
      </c>
      <c r="F17" s="205">
        <v>78.235800039094713</v>
      </c>
      <c r="G17" s="934">
        <v>21.665140144848174</v>
      </c>
      <c r="H17" s="934">
        <v>20.398989171622862</v>
      </c>
      <c r="I17" s="934">
        <v>23.079744963995548</v>
      </c>
      <c r="J17" s="947">
        <v>0.58316100075425403</v>
      </c>
      <c r="K17" s="1150">
        <v>63.971606273401491</v>
      </c>
      <c r="L17" s="1150">
        <v>17.715084584189412</v>
      </c>
      <c r="M17" s="1150">
        <v>16.679782184247454</v>
      </c>
      <c r="N17" s="1150">
        <v>18.871774264332412</v>
      </c>
      <c r="O17" s="1151">
        <v>0.47683727801865794</v>
      </c>
      <c r="P17" s="950">
        <f t="shared" si="1"/>
        <v>211.67694815772379</v>
      </c>
      <c r="Q17" s="950">
        <f t="shared" si="2"/>
        <v>58.617803422208262</v>
      </c>
      <c r="R17" s="950">
        <f t="shared" si="3"/>
        <v>55.192070269542377</v>
      </c>
      <c r="S17" s="950">
        <f t="shared" si="4"/>
        <v>62.445197413407868</v>
      </c>
      <c r="T17" s="950">
        <f t="shared" si="5"/>
        <v>1.5778165604822889</v>
      </c>
      <c r="U17" s="139">
        <v>23</v>
      </c>
    </row>
    <row r="18" spans="1:21" ht="13.15" customHeight="1" x14ac:dyDescent="0.2">
      <c r="A18" s="60">
        <v>24</v>
      </c>
      <c r="B18" s="764" t="s">
        <v>46</v>
      </c>
      <c r="C18" s="972">
        <v>227.2146266600044</v>
      </c>
      <c r="D18" s="762">
        <v>6389</v>
      </c>
      <c r="E18" s="849">
        <v>2811.8788362864789</v>
      </c>
      <c r="F18" s="205">
        <v>105.62069065634893</v>
      </c>
      <c r="G18" s="934">
        <v>2.5346846450072449</v>
      </c>
      <c r="H18" s="934">
        <v>40.705459751327055</v>
      </c>
      <c r="I18" s="934">
        <v>79.497279835954956</v>
      </c>
      <c r="J18" s="947">
        <v>1.3911964163734958</v>
      </c>
      <c r="K18" s="1150">
        <v>46.484987436304372</v>
      </c>
      <c r="L18" s="1150">
        <v>1.1155464250987916</v>
      </c>
      <c r="M18" s="1150">
        <v>17.914982124912761</v>
      </c>
      <c r="N18" s="1150">
        <v>34.987747489914796</v>
      </c>
      <c r="O18" s="1151">
        <v>0.61228294886808976</v>
      </c>
      <c r="P18" s="950">
        <f t="shared" si="1"/>
        <v>165.31646682790566</v>
      </c>
      <c r="Q18" s="950">
        <f t="shared" si="2"/>
        <v>3.96726349195061</v>
      </c>
      <c r="R18" s="950">
        <f t="shared" si="3"/>
        <v>63.711785492764214</v>
      </c>
      <c r="S18" s="950">
        <f t="shared" si="4"/>
        <v>124.42836098912969</v>
      </c>
      <c r="T18" s="950">
        <f t="shared" si="5"/>
        <v>2.1774869562897101</v>
      </c>
      <c r="U18" s="139">
        <v>24</v>
      </c>
    </row>
    <row r="19" spans="1:21" ht="13.15" customHeight="1" x14ac:dyDescent="0.2">
      <c r="A19" s="60">
        <v>25</v>
      </c>
      <c r="B19" s="764" t="s">
        <v>180</v>
      </c>
      <c r="C19" s="972">
        <v>129.00554234542486</v>
      </c>
      <c r="D19" s="762">
        <v>1807</v>
      </c>
      <c r="E19" s="849">
        <v>1400.7150135934332</v>
      </c>
      <c r="F19" s="205">
        <v>112.94308138001662</v>
      </c>
      <c r="G19" s="934">
        <v>1.585114245003292</v>
      </c>
      <c r="H19" s="934">
        <v>15.32757593648657</v>
      </c>
      <c r="I19" s="934">
        <v>0.72545400685239392</v>
      </c>
      <c r="J19" s="947">
        <v>9.4310220692963194E-3</v>
      </c>
      <c r="K19" s="1150">
        <v>87.54901481488335</v>
      </c>
      <c r="L19" s="1150">
        <v>1.2287179420237579</v>
      </c>
      <c r="M19" s="1150">
        <v>11.881331342684099</v>
      </c>
      <c r="N19" s="1150">
        <v>0.56234328670152822</v>
      </c>
      <c r="O19" s="1151">
        <v>7.3105557310428129E-3</v>
      </c>
      <c r="P19" s="950">
        <f t="shared" si="1"/>
        <v>625.03088754851478</v>
      </c>
      <c r="Q19" s="950">
        <f t="shared" si="2"/>
        <v>8.7720766187232542</v>
      </c>
      <c r="R19" s="950">
        <f t="shared" si="3"/>
        <v>84.823331137169717</v>
      </c>
      <c r="S19" s="950">
        <f t="shared" si="4"/>
        <v>4.0146873649828105</v>
      </c>
      <c r="T19" s="950">
        <f t="shared" si="5"/>
        <v>5.2191599719404097E-2</v>
      </c>
      <c r="U19" s="139">
        <v>25</v>
      </c>
    </row>
    <row r="20" spans="1:21" ht="13.15" customHeight="1" x14ac:dyDescent="0.2">
      <c r="A20" s="60">
        <v>26</v>
      </c>
      <c r="B20" s="764" t="s">
        <v>164</v>
      </c>
      <c r="C20" s="972">
        <v>18.393647530619837</v>
      </c>
      <c r="D20" s="762">
        <v>2595</v>
      </c>
      <c r="E20" s="849">
        <v>14108.131601848481</v>
      </c>
      <c r="F20" s="205">
        <v>14.017457225004911</v>
      </c>
      <c r="G20" s="934">
        <v>0.57968181999738999</v>
      </c>
      <c r="H20" s="934">
        <v>3.5332622806136675</v>
      </c>
      <c r="I20" s="934">
        <v>0.84292802500125574</v>
      </c>
      <c r="J20" s="947"/>
      <c r="K20" s="1150">
        <v>76.208143064990779</v>
      </c>
      <c r="L20" s="1150">
        <v>3.1515327181973878</v>
      </c>
      <c r="M20" s="1150">
        <v>19.209144215315959</v>
      </c>
      <c r="N20" s="1150">
        <v>4.5827127196932338</v>
      </c>
      <c r="O20" s="1151">
        <v>0</v>
      </c>
      <c r="P20" s="950">
        <f t="shared" si="1"/>
        <v>54.017176204257844</v>
      </c>
      <c r="Q20" s="950">
        <f t="shared" si="2"/>
        <v>2.2338413102018881</v>
      </c>
      <c r="R20" s="950">
        <f t="shared" si="3"/>
        <v>13.615654260553633</v>
      </c>
      <c r="S20" s="950">
        <f t="shared" si="4"/>
        <v>3.2482775529913517</v>
      </c>
      <c r="T20" s="950">
        <f t="shared" si="5"/>
        <v>0</v>
      </c>
      <c r="U20" s="139">
        <v>26</v>
      </c>
    </row>
    <row r="21" spans="1:21" ht="13.15" customHeight="1" x14ac:dyDescent="0.2">
      <c r="A21" s="60">
        <v>31</v>
      </c>
      <c r="B21" s="764" t="s">
        <v>47</v>
      </c>
      <c r="C21" s="972">
        <v>74.050704873012961</v>
      </c>
      <c r="D21" s="762">
        <v>3811</v>
      </c>
      <c r="E21" s="849">
        <v>5146.4736311900806</v>
      </c>
      <c r="F21" s="205">
        <v>44.876885479138885</v>
      </c>
      <c r="G21" s="934">
        <v>1.8245741391446202</v>
      </c>
      <c r="H21" s="934">
        <v>15.20126094164897</v>
      </c>
      <c r="I21" s="934">
        <v>9.452771846430208</v>
      </c>
      <c r="J21" s="947">
        <v>4.5197866057948808</v>
      </c>
      <c r="K21" s="1150">
        <v>60.602914659754738</v>
      </c>
      <c r="L21" s="1150">
        <v>2.463952425940469</v>
      </c>
      <c r="M21" s="1150">
        <v>20.528178587519317</v>
      </c>
      <c r="N21" s="1150">
        <v>12.765269233615594</v>
      </c>
      <c r="O21" s="1151">
        <v>6.1036375191103307</v>
      </c>
      <c r="P21" s="950">
        <f t="shared" si="1"/>
        <v>117.75619385761975</v>
      </c>
      <c r="Q21" s="950">
        <f t="shared" si="2"/>
        <v>4.787651900143322</v>
      </c>
      <c r="R21" s="950">
        <f t="shared" si="3"/>
        <v>39.88785342862495</v>
      </c>
      <c r="S21" s="950">
        <f t="shared" si="4"/>
        <v>24.803914579979551</v>
      </c>
      <c r="T21" s="950">
        <f t="shared" si="5"/>
        <v>11.859844150603204</v>
      </c>
      <c r="U21" s="139">
        <v>31</v>
      </c>
    </row>
    <row r="22" spans="1:21" ht="13.15" customHeight="1" x14ac:dyDescent="0.2">
      <c r="A22" s="60">
        <v>32</v>
      </c>
      <c r="B22" s="764" t="s">
        <v>48</v>
      </c>
      <c r="C22" s="972">
        <v>73.190129944504918</v>
      </c>
      <c r="D22" s="762">
        <v>5834</v>
      </c>
      <c r="E22" s="849">
        <v>7971.0201422289101</v>
      </c>
      <c r="F22" s="205">
        <v>57.41512943952759</v>
      </c>
      <c r="G22" s="934">
        <v>2.4168173853920503</v>
      </c>
      <c r="H22" s="934">
        <v>14.181413721050198</v>
      </c>
      <c r="I22" s="934">
        <v>1.5935867839270987</v>
      </c>
      <c r="J22" s="947"/>
      <c r="K22" s="1150">
        <v>78.446546662865018</v>
      </c>
      <c r="L22" s="1150">
        <v>3.3021083405980534</v>
      </c>
      <c r="M22" s="1150">
        <v>19.376128628003524</v>
      </c>
      <c r="N22" s="1150">
        <v>2.1773247091314181</v>
      </c>
      <c r="O22" s="1151">
        <v>0</v>
      </c>
      <c r="P22" s="950">
        <f t="shared" si="1"/>
        <v>98.414688789042827</v>
      </c>
      <c r="Q22" s="950">
        <f t="shared" si="2"/>
        <v>4.1426420730066003</v>
      </c>
      <c r="R22" s="950">
        <f t="shared" si="3"/>
        <v>24.308216868443942</v>
      </c>
      <c r="S22" s="950">
        <f t="shared" si="4"/>
        <v>2.7315508809172075</v>
      </c>
      <c r="T22" s="950">
        <f t="shared" si="5"/>
        <v>0</v>
      </c>
      <c r="U22" s="139">
        <v>32</v>
      </c>
    </row>
    <row r="23" spans="1:21" ht="13.15" customHeight="1" x14ac:dyDescent="0.2">
      <c r="A23" s="60">
        <v>33</v>
      </c>
      <c r="B23" s="764" t="s">
        <v>181</v>
      </c>
      <c r="C23" s="972">
        <v>77.693720412209558</v>
      </c>
      <c r="D23" s="762">
        <v>72</v>
      </c>
      <c r="E23" s="849">
        <v>92.671582230840386</v>
      </c>
      <c r="F23" s="205">
        <v>53.931146774123228</v>
      </c>
      <c r="G23" s="934">
        <v>0.27996469500153698</v>
      </c>
      <c r="H23" s="934">
        <v>12.142244016045277</v>
      </c>
      <c r="I23" s="934">
        <v>11.425241008321045</v>
      </c>
      <c r="J23" s="947">
        <v>0.19508861372001443</v>
      </c>
      <c r="K23" s="1150">
        <v>69.415065320578933</v>
      </c>
      <c r="L23" s="1150">
        <v>0.36034404520232055</v>
      </c>
      <c r="M23" s="1150">
        <v>15.628346733331519</v>
      </c>
      <c r="N23" s="1150">
        <v>14.705488355691577</v>
      </c>
      <c r="O23" s="1151">
        <v>0.25109959039798574</v>
      </c>
      <c r="P23" s="951" t="s">
        <v>396</v>
      </c>
      <c r="Q23" s="951" t="s">
        <v>396</v>
      </c>
      <c r="R23" s="951" t="s">
        <v>396</v>
      </c>
      <c r="S23" s="951" t="s">
        <v>396</v>
      </c>
      <c r="T23" s="951" t="s">
        <v>396</v>
      </c>
      <c r="U23" s="139">
        <v>33</v>
      </c>
    </row>
    <row r="24" spans="1:21" ht="13.15" customHeight="1" x14ac:dyDescent="0.2">
      <c r="A24" s="60">
        <v>34</v>
      </c>
      <c r="B24" s="764" t="s">
        <v>49</v>
      </c>
      <c r="C24" s="972">
        <v>98.703560744969451</v>
      </c>
      <c r="D24" s="762">
        <v>4449</v>
      </c>
      <c r="E24" s="849">
        <v>4507.4361719283252</v>
      </c>
      <c r="F24" s="205">
        <v>68.689745301569815</v>
      </c>
      <c r="G24" s="934">
        <v>8.175938648575416</v>
      </c>
      <c r="H24" s="934">
        <v>18.006517621460176</v>
      </c>
      <c r="I24" s="934">
        <v>11.797107949060138</v>
      </c>
      <c r="J24" s="947">
        <v>0.21018987287934562</v>
      </c>
      <c r="K24" s="1150">
        <v>69.591962825992255</v>
      </c>
      <c r="L24" s="1150">
        <v>8.2833269507879557</v>
      </c>
      <c r="M24" s="1150">
        <v>18.243027389848145</v>
      </c>
      <c r="N24" s="1150">
        <v>11.952059135476926</v>
      </c>
      <c r="O24" s="1151">
        <v>0.21295064868271049</v>
      </c>
      <c r="P24" s="950">
        <f t="shared" si="1"/>
        <v>154.39367341328347</v>
      </c>
      <c r="Q24" s="950">
        <f t="shared" si="2"/>
        <v>18.377025508148833</v>
      </c>
      <c r="R24" s="950">
        <f t="shared" si="3"/>
        <v>40.473179639155262</v>
      </c>
      <c r="S24" s="950">
        <f t="shared" si="4"/>
        <v>26.516313663879831</v>
      </c>
      <c r="T24" s="950">
        <f t="shared" si="5"/>
        <v>0.47244295994458441</v>
      </c>
      <c r="U24" s="139">
        <v>34</v>
      </c>
    </row>
    <row r="25" spans="1:21" ht="13.15" customHeight="1" x14ac:dyDescent="0.2">
      <c r="A25" s="60">
        <v>35</v>
      </c>
      <c r="B25" s="764" t="s">
        <v>91</v>
      </c>
      <c r="C25" s="972">
        <v>92.23557024347096</v>
      </c>
      <c r="D25" s="762">
        <v>2947</v>
      </c>
      <c r="E25" s="849">
        <v>3195.0797205686576</v>
      </c>
      <c r="F25" s="205">
        <v>69.267986868387354</v>
      </c>
      <c r="G25" s="934">
        <v>6.4715126299975401</v>
      </c>
      <c r="H25" s="934">
        <v>18.26388149892324</v>
      </c>
      <c r="I25" s="934">
        <v>4.703701876160328</v>
      </c>
      <c r="J25" s="947"/>
      <c r="K25" s="1150">
        <v>75.098995632100625</v>
      </c>
      <c r="L25" s="1150">
        <v>7.0162873313570007</v>
      </c>
      <c r="M25" s="1150">
        <v>19.801342855812265</v>
      </c>
      <c r="N25" s="1150">
        <v>5.0996615120870761</v>
      </c>
      <c r="O25" s="1151">
        <v>0</v>
      </c>
      <c r="P25" s="950">
        <f t="shared" si="1"/>
        <v>235.04576473833509</v>
      </c>
      <c r="Q25" s="950">
        <f t="shared" si="2"/>
        <v>21.959662809628572</v>
      </c>
      <c r="R25" s="950">
        <f t="shared" si="3"/>
        <v>61.974487610869495</v>
      </c>
      <c r="S25" s="950">
        <f t="shared" si="4"/>
        <v>15.960983631355031</v>
      </c>
      <c r="T25" s="950">
        <f t="shared" si="5"/>
        <v>0</v>
      </c>
      <c r="U25" s="139">
        <v>35</v>
      </c>
    </row>
    <row r="26" spans="1:21" ht="13.15" customHeight="1" x14ac:dyDescent="0.2">
      <c r="A26" s="60">
        <v>36</v>
      </c>
      <c r="B26" s="764" t="s">
        <v>50</v>
      </c>
      <c r="C26" s="972">
        <v>84.204160163870696</v>
      </c>
      <c r="D26" s="762">
        <v>3861</v>
      </c>
      <c r="E26" s="849">
        <v>4585.2841385580741</v>
      </c>
      <c r="F26" s="205">
        <v>49.125189845882893</v>
      </c>
      <c r="G26" s="934">
        <v>8.0567992708720553</v>
      </c>
      <c r="H26" s="934">
        <v>17.506759074729366</v>
      </c>
      <c r="I26" s="934">
        <v>14.088372257193532</v>
      </c>
      <c r="J26" s="947">
        <v>3.4838389860648502</v>
      </c>
      <c r="K26" s="1150">
        <v>58.34057337580446</v>
      </c>
      <c r="L26" s="1150">
        <v>9.5681724693799257</v>
      </c>
      <c r="M26" s="1150">
        <v>20.790848148902928</v>
      </c>
      <c r="N26" s="1150">
        <v>16.731206902100784</v>
      </c>
      <c r="O26" s="1151">
        <v>4.1373715731917642</v>
      </c>
      <c r="P26" s="950">
        <f t="shared" si="1"/>
        <v>127.23436893520562</v>
      </c>
      <c r="Q26" s="950">
        <f t="shared" si="2"/>
        <v>20.867130978689602</v>
      </c>
      <c r="R26" s="950">
        <f t="shared" si="3"/>
        <v>45.342551346100407</v>
      </c>
      <c r="S26" s="950">
        <f t="shared" si="4"/>
        <v>36.488920635051883</v>
      </c>
      <c r="T26" s="950">
        <f t="shared" si="5"/>
        <v>9.0231519970599585</v>
      </c>
      <c r="U26" s="139">
        <v>36</v>
      </c>
    </row>
    <row r="27" spans="1:21" ht="13.15" customHeight="1" x14ac:dyDescent="0.2">
      <c r="A27" s="60">
        <v>41</v>
      </c>
      <c r="B27" s="764" t="s">
        <v>51</v>
      </c>
      <c r="C27" s="972">
        <v>113.34114230412136</v>
      </c>
      <c r="D27" s="762">
        <v>3341</v>
      </c>
      <c r="E27" s="849">
        <v>2947.7380694075755</v>
      </c>
      <c r="F27" s="205">
        <v>68.692269561687681</v>
      </c>
      <c r="G27" s="934">
        <v>10.182575036699633</v>
      </c>
      <c r="H27" s="934">
        <v>16.49006166037255</v>
      </c>
      <c r="I27" s="934">
        <v>28.158811082061113</v>
      </c>
      <c r="J27" s="947"/>
      <c r="K27" s="1150">
        <v>60.606650123015271</v>
      </c>
      <c r="L27" s="1150">
        <v>8.9840060102600283</v>
      </c>
      <c r="M27" s="1150">
        <v>14.549051937491308</v>
      </c>
      <c r="N27" s="1150">
        <v>24.844297939493405</v>
      </c>
      <c r="O27" s="1151">
        <v>0</v>
      </c>
      <c r="P27" s="950">
        <f t="shared" si="1"/>
        <v>205.60391966982246</v>
      </c>
      <c r="Q27" s="950">
        <f t="shared" si="2"/>
        <v>30.477626568990221</v>
      </c>
      <c r="R27" s="950">
        <f t="shared" si="3"/>
        <v>49.356664652417095</v>
      </c>
      <c r="S27" s="950">
        <f t="shared" si="4"/>
        <v>84.282583304582801</v>
      </c>
      <c r="T27" s="950">
        <f t="shared" si="5"/>
        <v>0</v>
      </c>
      <c r="U27" s="139">
        <v>41</v>
      </c>
    </row>
    <row r="28" spans="1:21" ht="13.15" customHeight="1" x14ac:dyDescent="0.2">
      <c r="A28" s="60">
        <v>42</v>
      </c>
      <c r="B28" s="764" t="s">
        <v>52</v>
      </c>
      <c r="C28" s="972">
        <v>166.60794715150507</v>
      </c>
      <c r="D28" s="762">
        <v>3296</v>
      </c>
      <c r="E28" s="849">
        <v>1978.2969878398294</v>
      </c>
      <c r="F28" s="205">
        <v>56.10660181998999</v>
      </c>
      <c r="G28" s="934">
        <v>2.8473487700084754</v>
      </c>
      <c r="H28" s="934">
        <v>22.645625646317999</v>
      </c>
      <c r="I28" s="934">
        <v>86.843725230213153</v>
      </c>
      <c r="J28" s="947">
        <v>1.0119944549839868</v>
      </c>
      <c r="K28" s="1150">
        <v>33.675825660926847</v>
      </c>
      <c r="L28" s="1150">
        <v>1.7090113759214838</v>
      </c>
      <c r="M28" s="1150">
        <v>13.592164139520415</v>
      </c>
      <c r="N28" s="1150">
        <v>52.12459952540064</v>
      </c>
      <c r="O28" s="1151">
        <v>0.60741067415213323</v>
      </c>
      <c r="P28" s="950">
        <f t="shared" si="1"/>
        <v>170.2263404732706</v>
      </c>
      <c r="Q28" s="950">
        <f t="shared" si="2"/>
        <v>8.6388008798800833</v>
      </c>
      <c r="R28" s="950">
        <f t="shared" si="3"/>
        <v>68.706388490042471</v>
      </c>
      <c r="S28" s="950">
        <f t="shared" si="4"/>
        <v>263.48217606253991</v>
      </c>
      <c r="T28" s="950">
        <f t="shared" si="5"/>
        <v>3.0703715260436488</v>
      </c>
      <c r="U28" s="139">
        <v>42</v>
      </c>
    </row>
    <row r="29" spans="1:21" ht="13.15" customHeight="1" x14ac:dyDescent="0.2">
      <c r="A29" s="60">
        <v>43</v>
      </c>
      <c r="B29" s="764" t="s">
        <v>53</v>
      </c>
      <c r="C29" s="972">
        <v>117.44029153658109</v>
      </c>
      <c r="D29" s="762">
        <v>5788</v>
      </c>
      <c r="E29" s="849">
        <v>4928.4618798797137</v>
      </c>
      <c r="F29" s="205">
        <v>84.135892420000118</v>
      </c>
      <c r="G29" s="934">
        <v>4.263824329996913</v>
      </c>
      <c r="H29" s="934">
        <v>26.134990953140736</v>
      </c>
      <c r="I29" s="934">
        <v>7.1694081634401998</v>
      </c>
      <c r="J29" s="947"/>
      <c r="K29" s="1150">
        <v>71.641419924262465</v>
      </c>
      <c r="L29" s="1150">
        <v>3.6306315951785497</v>
      </c>
      <c r="M29" s="1150">
        <v>22.253853946709622</v>
      </c>
      <c r="N29" s="1150">
        <v>6.1047261290278936</v>
      </c>
      <c r="O29" s="1151">
        <v>0</v>
      </c>
      <c r="P29" s="950">
        <f t="shared" si="1"/>
        <v>145.36263375950261</v>
      </c>
      <c r="Q29" s="950">
        <f t="shared" si="2"/>
        <v>7.3666626295731046</v>
      </c>
      <c r="R29" s="950">
        <f t="shared" si="3"/>
        <v>45.153750782896914</v>
      </c>
      <c r="S29" s="950">
        <f t="shared" si="4"/>
        <v>12.386676163511057</v>
      </c>
      <c r="T29" s="950">
        <f t="shared" si="5"/>
        <v>0</v>
      </c>
      <c r="U29" s="139">
        <v>43</v>
      </c>
    </row>
    <row r="30" spans="1:21" ht="13.15" customHeight="1" x14ac:dyDescent="0.2">
      <c r="A30" s="60">
        <v>44</v>
      </c>
      <c r="B30" s="764" t="s">
        <v>54</v>
      </c>
      <c r="C30" s="972">
        <v>156.81948617929154</v>
      </c>
      <c r="D30" s="762">
        <v>4082</v>
      </c>
      <c r="E30" s="849">
        <v>2602.9928419310431</v>
      </c>
      <c r="F30" s="205">
        <v>90.417265126230845</v>
      </c>
      <c r="G30" s="934">
        <v>16.165876896230113</v>
      </c>
      <c r="H30" s="934">
        <v>27.274297454389817</v>
      </c>
      <c r="I30" s="934">
        <v>31.379035606385827</v>
      </c>
      <c r="J30" s="947">
        <v>7.7488879922851002</v>
      </c>
      <c r="K30" s="1150">
        <v>57.656906886467461</v>
      </c>
      <c r="L30" s="1150">
        <v>10.30858937884013</v>
      </c>
      <c r="M30" s="1150">
        <v>17.392160960919835</v>
      </c>
      <c r="N30" s="1150">
        <v>20.009653373376196</v>
      </c>
      <c r="O30" s="1151">
        <v>4.9412787792365327</v>
      </c>
      <c r="P30" s="950">
        <f t="shared" si="1"/>
        <v>221.50236434647439</v>
      </c>
      <c r="Q30" s="950">
        <f t="shared" si="2"/>
        <v>39.602834140691115</v>
      </c>
      <c r="R30" s="950">
        <f t="shared" si="3"/>
        <v>66.816015321876094</v>
      </c>
      <c r="S30" s="950">
        <f t="shared" si="4"/>
        <v>76.871718780954993</v>
      </c>
      <c r="T30" s="950">
        <f t="shared" si="5"/>
        <v>18.983067105059039</v>
      </c>
      <c r="U30" s="139">
        <v>44</v>
      </c>
    </row>
    <row r="31" spans="1:21" ht="13.15" customHeight="1" x14ac:dyDescent="0.2">
      <c r="A31" s="60">
        <v>45</v>
      </c>
      <c r="B31" s="764" t="s">
        <v>55</v>
      </c>
      <c r="C31" s="972">
        <v>378.01617383105844</v>
      </c>
      <c r="D31" s="762">
        <v>208</v>
      </c>
      <c r="E31" s="849">
        <v>55.024100660031174</v>
      </c>
      <c r="F31" s="205">
        <v>163.60584936038131</v>
      </c>
      <c r="G31" s="934">
        <v>12.741275774996167</v>
      </c>
      <c r="H31" s="934">
        <v>47.3247686809028</v>
      </c>
      <c r="I31" s="934">
        <v>164.18873900210983</v>
      </c>
      <c r="J31" s="947">
        <v>2.8968167876643274</v>
      </c>
      <c r="K31" s="1150">
        <v>43.280118864305372</v>
      </c>
      <c r="L31" s="1150">
        <v>3.3705636575990661</v>
      </c>
      <c r="M31" s="1150">
        <v>12.519244401974452</v>
      </c>
      <c r="N31" s="1150">
        <v>43.434315875459987</v>
      </c>
      <c r="O31" s="1151">
        <v>0.76632085826014462</v>
      </c>
      <c r="P31" s="951" t="s">
        <v>396</v>
      </c>
      <c r="Q31" s="951" t="s">
        <v>396</v>
      </c>
      <c r="R31" s="951" t="s">
        <v>396</v>
      </c>
      <c r="S31" s="951" t="s">
        <v>396</v>
      </c>
      <c r="T31" s="951" t="s">
        <v>396</v>
      </c>
      <c r="U31" s="139">
        <v>45</v>
      </c>
    </row>
    <row r="32" spans="1:21" ht="13.15" customHeight="1" x14ac:dyDescent="0.2">
      <c r="A32" s="60">
        <v>46</v>
      </c>
      <c r="B32" s="764" t="s">
        <v>56</v>
      </c>
      <c r="C32" s="972">
        <v>151.86609040796245</v>
      </c>
      <c r="D32" s="762">
        <v>999</v>
      </c>
      <c r="E32" s="849">
        <v>657.81636790435323</v>
      </c>
      <c r="F32" s="205">
        <v>22.697460679283704</v>
      </c>
      <c r="G32" s="934">
        <v>0.65647468999901126</v>
      </c>
      <c r="H32" s="934">
        <v>13.073131168894344</v>
      </c>
      <c r="I32" s="934">
        <v>112.4323210009656</v>
      </c>
      <c r="J32" s="947">
        <v>3.6631775588188042</v>
      </c>
      <c r="K32" s="1150">
        <v>14.945706851549831</v>
      </c>
      <c r="L32" s="1150">
        <v>0.43227206826455039</v>
      </c>
      <c r="M32" s="1150">
        <v>8.6083279906499186</v>
      </c>
      <c r="N32" s="1150">
        <v>74.033854890802331</v>
      </c>
      <c r="O32" s="1151">
        <v>2.4121102669979191</v>
      </c>
      <c r="P32" s="950">
        <f t="shared" si="1"/>
        <v>227.20180860143847</v>
      </c>
      <c r="Q32" s="950">
        <f t="shared" si="2"/>
        <v>6.5713182182083214</v>
      </c>
      <c r="R32" s="950">
        <f t="shared" si="3"/>
        <v>130.86217386280626</v>
      </c>
      <c r="S32" s="950">
        <f t="shared" si="4"/>
        <v>1125.4486586683242</v>
      </c>
      <c r="T32" s="950">
        <f t="shared" si="5"/>
        <v>36.668444032220265</v>
      </c>
      <c r="U32" s="139">
        <v>46</v>
      </c>
    </row>
    <row r="33" spans="1:21" ht="13.15" customHeight="1" x14ac:dyDescent="0.2">
      <c r="A33" s="60">
        <v>47</v>
      </c>
      <c r="B33" s="764" t="s">
        <v>57</v>
      </c>
      <c r="C33" s="972">
        <v>145.93734084833568</v>
      </c>
      <c r="D33" s="762">
        <v>927</v>
      </c>
      <c r="E33" s="849">
        <v>635.20411884397572</v>
      </c>
      <c r="F33" s="205">
        <v>23.678143454980873</v>
      </c>
      <c r="G33" s="934">
        <v>2.1857644099890714</v>
      </c>
      <c r="H33" s="934">
        <v>16.065587859449913</v>
      </c>
      <c r="I33" s="934">
        <v>104.21364428268096</v>
      </c>
      <c r="J33" s="947">
        <v>1.9799652512239105</v>
      </c>
      <c r="K33" s="1150">
        <v>16.224869740218313</v>
      </c>
      <c r="L33" s="1150">
        <v>1.4977417001592561</v>
      </c>
      <c r="M33" s="1150">
        <v>11.008551866205345</v>
      </c>
      <c r="N33" s="1150">
        <v>71.409855542718319</v>
      </c>
      <c r="O33" s="1151">
        <v>1.3567228508580098</v>
      </c>
      <c r="P33" s="950">
        <f t="shared" si="1"/>
        <v>255.42765323603962</v>
      </c>
      <c r="Q33" s="950">
        <f t="shared" si="2"/>
        <v>23.578904099126984</v>
      </c>
      <c r="R33" s="950">
        <f t="shared" si="3"/>
        <v>173.30731239967545</v>
      </c>
      <c r="S33" s="950">
        <f t="shared" si="4"/>
        <v>1124.2032824453179</v>
      </c>
      <c r="T33" s="950">
        <f t="shared" si="5"/>
        <v>21.358848449017376</v>
      </c>
      <c r="U33" s="139">
        <v>47</v>
      </c>
    </row>
    <row r="34" spans="1:21" ht="13.15" customHeight="1" x14ac:dyDescent="0.2">
      <c r="A34" s="60">
        <v>48</v>
      </c>
      <c r="B34" s="764" t="s">
        <v>58</v>
      </c>
      <c r="C34" s="972">
        <v>225.98666993107261</v>
      </c>
      <c r="D34" s="762">
        <v>9</v>
      </c>
      <c r="E34" s="849">
        <v>3.9825357852943526</v>
      </c>
      <c r="F34" s="205">
        <v>113.76191386530417</v>
      </c>
      <c r="G34" s="934">
        <v>12.433051585001342</v>
      </c>
      <c r="H34" s="934">
        <v>13.633905602609424</v>
      </c>
      <c r="I34" s="934">
        <v>66.523330560994282</v>
      </c>
      <c r="J34" s="947">
        <v>32.067519902164747</v>
      </c>
      <c r="K34" s="1150">
        <v>50.340099219127524</v>
      </c>
      <c r="L34" s="1150">
        <v>5.5016747619642796</v>
      </c>
      <c r="M34" s="1150">
        <v>6.0330574395241339</v>
      </c>
      <c r="N34" s="1150">
        <v>29.436838279569464</v>
      </c>
      <c r="O34" s="1151">
        <v>14.190005061778885</v>
      </c>
      <c r="P34" s="951" t="s">
        <v>396</v>
      </c>
      <c r="Q34" s="951" t="s">
        <v>396</v>
      </c>
      <c r="R34" s="951" t="s">
        <v>396</v>
      </c>
      <c r="S34" s="951" t="s">
        <v>396</v>
      </c>
      <c r="T34" s="951" t="s">
        <v>396</v>
      </c>
      <c r="U34" s="139">
        <v>48</v>
      </c>
    </row>
    <row r="35" spans="1:21" ht="13.15" customHeight="1" x14ac:dyDescent="0.2">
      <c r="A35" s="60">
        <v>51</v>
      </c>
      <c r="B35" s="764" t="s">
        <v>59</v>
      </c>
      <c r="C35" s="972">
        <v>98.740775673335776</v>
      </c>
      <c r="D35" s="762">
        <v>2256</v>
      </c>
      <c r="E35" s="849">
        <v>2284.770384489917</v>
      </c>
      <c r="F35" s="205">
        <v>61.170682293894131</v>
      </c>
      <c r="G35" s="934">
        <v>7.8152577281603852</v>
      </c>
      <c r="H35" s="934">
        <v>12.656667254092412</v>
      </c>
      <c r="I35" s="934">
        <v>24.913426125349169</v>
      </c>
      <c r="J35" s="947"/>
      <c r="K35" s="1150">
        <v>61.950781606441062</v>
      </c>
      <c r="L35" s="1150">
        <v>7.9149243814081549</v>
      </c>
      <c r="M35" s="1150">
        <v>12.818075580006056</v>
      </c>
      <c r="N35" s="1150">
        <v>25.231142813552822</v>
      </c>
      <c r="O35" s="1151">
        <v>0</v>
      </c>
      <c r="P35" s="950">
        <f t="shared" si="1"/>
        <v>271.14664137364417</v>
      </c>
      <c r="Q35" s="950">
        <f t="shared" si="2"/>
        <v>34.642099858866956</v>
      </c>
      <c r="R35" s="950">
        <f t="shared" si="3"/>
        <v>56.102248466721683</v>
      </c>
      <c r="S35" s="950">
        <f t="shared" si="4"/>
        <v>110.43185339250518</v>
      </c>
      <c r="T35" s="950">
        <f t="shared" si="5"/>
        <v>0</v>
      </c>
      <c r="U35" s="139">
        <v>51</v>
      </c>
    </row>
    <row r="36" spans="1:21" ht="13.15" customHeight="1" x14ac:dyDescent="0.2">
      <c r="A36" s="60">
        <v>52</v>
      </c>
      <c r="B36" s="764" t="s">
        <v>132</v>
      </c>
      <c r="C36" s="972">
        <v>143.91225276277046</v>
      </c>
      <c r="D36" s="762">
        <v>3225</v>
      </c>
      <c r="E36" s="849">
        <v>2240.9488685554747</v>
      </c>
      <c r="F36" s="205">
        <v>68.179236731487435</v>
      </c>
      <c r="G36" s="934">
        <v>12.391676236386573</v>
      </c>
      <c r="H36" s="934">
        <v>17.623428927445207</v>
      </c>
      <c r="I36" s="934">
        <v>56.979056378840284</v>
      </c>
      <c r="J36" s="947">
        <v>1.1305307249974215</v>
      </c>
      <c r="K36" s="1150">
        <v>47.37556074803183</v>
      </c>
      <c r="L36" s="1150">
        <v>8.6105776252515529</v>
      </c>
      <c r="M36" s="1150">
        <v>12.245954454271679</v>
      </c>
      <c r="N36" s="1150">
        <v>39.592915325122711</v>
      </c>
      <c r="O36" s="1151">
        <v>0.78556947257369691</v>
      </c>
      <c r="P36" s="950">
        <f t="shared" si="1"/>
        <v>211.4084859891083</v>
      </c>
      <c r="Q36" s="950">
        <f t="shared" si="2"/>
        <v>38.42380228336922</v>
      </c>
      <c r="R36" s="950">
        <f t="shared" si="3"/>
        <v>54.646291247892115</v>
      </c>
      <c r="S36" s="950">
        <f t="shared" si="4"/>
        <v>176.67924458555126</v>
      </c>
      <c r="T36" s="950">
        <f t="shared" si="5"/>
        <v>3.5055216278989811</v>
      </c>
      <c r="U36" s="139">
        <v>52</v>
      </c>
    </row>
    <row r="37" spans="1:21" ht="13.15" customHeight="1" x14ac:dyDescent="0.2">
      <c r="A37" s="60">
        <v>53</v>
      </c>
      <c r="B37" s="764" t="s">
        <v>60</v>
      </c>
      <c r="C37" s="972">
        <v>115.79441949872586</v>
      </c>
      <c r="D37" s="762">
        <v>1903</v>
      </c>
      <c r="E37" s="849">
        <v>1643.4298027815923</v>
      </c>
      <c r="F37" s="205">
        <v>45.83541485324205</v>
      </c>
      <c r="G37" s="934">
        <v>4.7217174538006308</v>
      </c>
      <c r="H37" s="934">
        <v>11.155453321841263</v>
      </c>
      <c r="I37" s="934">
        <v>58.549414208641132</v>
      </c>
      <c r="J37" s="947">
        <v>0.25413711500140096</v>
      </c>
      <c r="K37" s="1150">
        <v>39.583440248384683</v>
      </c>
      <c r="L37" s="1150">
        <v>4.0776727188071318</v>
      </c>
      <c r="M37" s="1150">
        <v>9.6338436430125292</v>
      </c>
      <c r="N37" s="1150">
        <v>50.563243429261618</v>
      </c>
      <c r="O37" s="1151">
        <v>0.21947267934116407</v>
      </c>
      <c r="P37" s="950">
        <f t="shared" si="1"/>
        <v>240.8587222976461</v>
      </c>
      <c r="Q37" s="950">
        <f t="shared" si="2"/>
        <v>24.811967702578198</v>
      </c>
      <c r="R37" s="950">
        <f t="shared" si="3"/>
        <v>58.620353766901012</v>
      </c>
      <c r="S37" s="950">
        <f t="shared" si="4"/>
        <v>307.66901843742056</v>
      </c>
      <c r="T37" s="950">
        <f t="shared" si="5"/>
        <v>1.3354551497708933</v>
      </c>
      <c r="U37" s="139">
        <v>53</v>
      </c>
    </row>
    <row r="38" spans="1:21" ht="13.15" customHeight="1" x14ac:dyDescent="0.2">
      <c r="A38" s="60">
        <v>54</v>
      </c>
      <c r="B38" s="764" t="s">
        <v>135</v>
      </c>
      <c r="C38" s="972">
        <v>279.37847376011155</v>
      </c>
      <c r="D38" s="762">
        <v>619</v>
      </c>
      <c r="E38" s="849">
        <v>221.56324059938299</v>
      </c>
      <c r="F38" s="205">
        <v>21.833841181165429</v>
      </c>
      <c r="G38" s="934">
        <v>0.725649966170682</v>
      </c>
      <c r="H38" s="934">
        <v>9.963605258022417</v>
      </c>
      <c r="I38" s="934">
        <v>227.7071249698474</v>
      </c>
      <c r="J38" s="947">
        <v>19.873902351076271</v>
      </c>
      <c r="K38" s="1150">
        <v>7.8151479916498747</v>
      </c>
      <c r="L38" s="1150">
        <v>0.25973725047755886</v>
      </c>
      <c r="M38" s="1150">
        <v>3.5663467997100131</v>
      </c>
      <c r="N38" s="1150">
        <v>81.504892594326435</v>
      </c>
      <c r="O38" s="1151">
        <v>7.1136126143136593</v>
      </c>
      <c r="P38" s="950">
        <f t="shared" si="1"/>
        <v>352.72764428377104</v>
      </c>
      <c r="Q38" s="950">
        <f t="shared" si="2"/>
        <v>11.722939679655607</v>
      </c>
      <c r="R38" s="950">
        <f t="shared" si="3"/>
        <v>160.96292823945748</v>
      </c>
      <c r="S38" s="950">
        <f t="shared" si="4"/>
        <v>3678.6288363464846</v>
      </c>
      <c r="T38" s="950">
        <f t="shared" si="5"/>
        <v>321.06465833725804</v>
      </c>
      <c r="U38" s="139">
        <v>54</v>
      </c>
    </row>
    <row r="39" spans="1:21" ht="13.15" customHeight="1" x14ac:dyDescent="0.2">
      <c r="A39" s="60">
        <v>55</v>
      </c>
      <c r="B39" s="764" t="s">
        <v>166</v>
      </c>
      <c r="C39" s="972">
        <v>109.79106467620241</v>
      </c>
      <c r="D39" s="762">
        <v>2832</v>
      </c>
      <c r="E39" s="849">
        <v>2579.444883198993</v>
      </c>
      <c r="F39" s="205">
        <v>68.939491037569184</v>
      </c>
      <c r="G39" s="934">
        <v>9.6727004500091489</v>
      </c>
      <c r="H39" s="934">
        <v>13.983492998095761</v>
      </c>
      <c r="I39" s="934">
        <v>13.145092590780701</v>
      </c>
      <c r="J39" s="947">
        <v>13.7229880497568</v>
      </c>
      <c r="K39" s="1150">
        <v>62.791531570339224</v>
      </c>
      <c r="L39" s="1150">
        <v>8.8100980517276462</v>
      </c>
      <c r="M39" s="1150">
        <v>12.736458143780741</v>
      </c>
      <c r="N39" s="1150">
        <v>11.972825502283287</v>
      </c>
      <c r="O39" s="1151">
        <v>12.499184783596789</v>
      </c>
      <c r="P39" s="950">
        <f t="shared" si="1"/>
        <v>243.43040620610589</v>
      </c>
      <c r="Q39" s="950">
        <f t="shared" si="2"/>
        <v>34.15501571330914</v>
      </c>
      <c r="R39" s="950">
        <f t="shared" si="3"/>
        <v>49.376740812485032</v>
      </c>
      <c r="S39" s="950">
        <f t="shared" si="4"/>
        <v>46.416287396824515</v>
      </c>
      <c r="T39" s="950">
        <f t="shared" si="5"/>
        <v>48.456878706768357</v>
      </c>
      <c r="U39" s="139">
        <v>55</v>
      </c>
    </row>
    <row r="40" spans="1:21" ht="13.15" customHeight="1" x14ac:dyDescent="0.2">
      <c r="A40" s="60">
        <v>61</v>
      </c>
      <c r="B40" s="764" t="s">
        <v>64</v>
      </c>
      <c r="C40" s="972">
        <v>703.17836230412126</v>
      </c>
      <c r="D40" s="762">
        <v>2328</v>
      </c>
      <c r="E40" s="849">
        <v>331.06820755573125</v>
      </c>
      <c r="F40" s="205">
        <v>61.041539855447603</v>
      </c>
      <c r="G40" s="934">
        <v>7.151065815454194</v>
      </c>
      <c r="H40" s="934">
        <v>29.028983817926346</v>
      </c>
      <c r="I40" s="934">
        <v>569.59739456194893</v>
      </c>
      <c r="J40" s="947">
        <v>43.510444068797902</v>
      </c>
      <c r="K40" s="1150">
        <v>8.6808046333267903</v>
      </c>
      <c r="L40" s="1150">
        <v>1.0169632910805342</v>
      </c>
      <c r="M40" s="1150">
        <v>4.1282532816860842</v>
      </c>
      <c r="N40" s="1150">
        <v>81.003259641769347</v>
      </c>
      <c r="O40" s="1151">
        <v>6.1876824432177058</v>
      </c>
      <c r="P40" s="950">
        <f t="shared" si="1"/>
        <v>262.20592721412197</v>
      </c>
      <c r="Q40" s="950">
        <f t="shared" si="2"/>
        <v>30.717636664322143</v>
      </c>
      <c r="R40" s="950">
        <f t="shared" si="3"/>
        <v>124.69494767150492</v>
      </c>
      <c r="S40" s="950">
        <f t="shared" si="4"/>
        <v>2446.7242034447977</v>
      </c>
      <c r="T40" s="950">
        <f t="shared" si="5"/>
        <v>186.90053294157175</v>
      </c>
      <c r="U40" s="139">
        <v>61</v>
      </c>
    </row>
    <row r="41" spans="1:21" ht="13.15" customHeight="1" x14ac:dyDescent="0.2">
      <c r="A41" s="60">
        <v>62</v>
      </c>
      <c r="B41" s="764" t="s">
        <v>65</v>
      </c>
      <c r="C41" s="972">
        <v>643.45569844330487</v>
      </c>
      <c r="D41" s="762">
        <v>967</v>
      </c>
      <c r="E41" s="849">
        <v>150.28229640975087</v>
      </c>
      <c r="F41" s="205">
        <v>47.261888871247422</v>
      </c>
      <c r="G41" s="934">
        <v>5.6604046800016468</v>
      </c>
      <c r="H41" s="934">
        <v>29.866387461504143</v>
      </c>
      <c r="I41" s="934">
        <v>519.64556070163405</v>
      </c>
      <c r="J41" s="947">
        <v>46.681861408918913</v>
      </c>
      <c r="K41" s="1150">
        <v>7.3450105400553358</v>
      </c>
      <c r="L41" s="1150">
        <v>0.87968832876850911</v>
      </c>
      <c r="M41" s="1150">
        <v>4.6415607995638384</v>
      </c>
      <c r="N41" s="1150">
        <v>80.75856068394431</v>
      </c>
      <c r="O41" s="1151">
        <v>7.254867976436465</v>
      </c>
      <c r="P41" s="950">
        <f t="shared" si="1"/>
        <v>488.74755813079031</v>
      </c>
      <c r="Q41" s="950">
        <f t="shared" si="2"/>
        <v>58.535725749758498</v>
      </c>
      <c r="R41" s="950">
        <f t="shared" si="3"/>
        <v>308.85612679942238</v>
      </c>
      <c r="S41" s="950">
        <f t="shared" si="4"/>
        <v>5373.7907001203112</v>
      </c>
      <c r="T41" s="950">
        <f t="shared" si="5"/>
        <v>482.74934238799284</v>
      </c>
      <c r="U41" s="139">
        <v>62</v>
      </c>
    </row>
    <row r="42" spans="1:21" ht="13.15" customHeight="1" x14ac:dyDescent="0.2">
      <c r="A42" s="60">
        <v>63</v>
      </c>
      <c r="B42" s="764" t="s">
        <v>66</v>
      </c>
      <c r="C42" s="972">
        <v>380.93755065607803</v>
      </c>
      <c r="D42" s="762">
        <v>582</v>
      </c>
      <c r="E42" s="849">
        <v>152.78094769014967</v>
      </c>
      <c r="F42" s="205">
        <v>24.35297702948262</v>
      </c>
      <c r="G42" s="934">
        <v>1.1337151350082191</v>
      </c>
      <c r="H42" s="934">
        <v>16.428004774611022</v>
      </c>
      <c r="I42" s="934">
        <v>338.49879310464172</v>
      </c>
      <c r="J42" s="947">
        <v>1.6577757473427615</v>
      </c>
      <c r="K42" s="1150">
        <v>6.3929053430254301</v>
      </c>
      <c r="L42" s="1150">
        <v>0.29761180882684141</v>
      </c>
      <c r="M42" s="1150">
        <v>4.3125191376690308</v>
      </c>
      <c r="N42" s="1150">
        <v>88.85939244415647</v>
      </c>
      <c r="O42" s="1151">
        <v>0.43518307514909488</v>
      </c>
      <c r="P42" s="950">
        <f t="shared" si="1"/>
        <v>418.43603143440924</v>
      </c>
      <c r="Q42" s="950">
        <f t="shared" si="2"/>
        <v>19.479641494986584</v>
      </c>
      <c r="R42" s="950">
        <f t="shared" si="3"/>
        <v>282.26812327510345</v>
      </c>
      <c r="S42" s="950">
        <f t="shared" si="4"/>
        <v>5816.1304657154933</v>
      </c>
      <c r="T42" s="950">
        <f t="shared" si="5"/>
        <v>28.484119370150538</v>
      </c>
      <c r="U42" s="139">
        <v>63</v>
      </c>
    </row>
    <row r="43" spans="1:21" ht="13.15" customHeight="1" x14ac:dyDescent="0.2">
      <c r="A43" s="60">
        <v>64</v>
      </c>
      <c r="B43" s="764" t="s">
        <v>67</v>
      </c>
      <c r="C43" s="972">
        <v>249.4056990902092</v>
      </c>
      <c r="D43" s="762">
        <v>342</v>
      </c>
      <c r="E43" s="849">
        <v>137.12597637005069</v>
      </c>
      <c r="F43" s="205">
        <v>10.930820164993905</v>
      </c>
      <c r="G43" s="934">
        <v>0.46015778499583887</v>
      </c>
      <c r="H43" s="934">
        <v>12.519417068448751</v>
      </c>
      <c r="I43" s="934">
        <v>222.11833428770771</v>
      </c>
      <c r="J43" s="947">
        <v>3.8371275690587576</v>
      </c>
      <c r="K43" s="1150">
        <v>4.3827467475152861</v>
      </c>
      <c r="L43" s="1150">
        <v>0.18450171213986627</v>
      </c>
      <c r="M43" s="1150">
        <v>5.0196996757161196</v>
      </c>
      <c r="N43" s="1150">
        <v>89.059045201436334</v>
      </c>
      <c r="O43" s="1151">
        <v>1.538508375332226</v>
      </c>
      <c r="P43" s="950">
        <f t="shared" si="1"/>
        <v>319.61462470742413</v>
      </c>
      <c r="Q43" s="950">
        <f t="shared" si="2"/>
        <v>13.454905994030376</v>
      </c>
      <c r="R43" s="950">
        <f t="shared" si="3"/>
        <v>366.06482656282901</v>
      </c>
      <c r="S43" s="950">
        <f t="shared" si="4"/>
        <v>6494.6881370674764</v>
      </c>
      <c r="T43" s="950">
        <f t="shared" si="5"/>
        <v>112.19671254557771</v>
      </c>
      <c r="U43" s="139">
        <v>64</v>
      </c>
    </row>
    <row r="44" spans="1:21" ht="13.15" customHeight="1" x14ac:dyDescent="0.2">
      <c r="A44" s="60">
        <v>65</v>
      </c>
      <c r="B44" s="764" t="s">
        <v>68</v>
      </c>
      <c r="C44" s="972">
        <v>431.2515100219461</v>
      </c>
      <c r="D44" s="762">
        <v>592</v>
      </c>
      <c r="E44" s="849">
        <v>137.27488165081985</v>
      </c>
      <c r="F44" s="205">
        <v>21.872594054995478</v>
      </c>
      <c r="G44" s="934">
        <v>2.0748654049977597</v>
      </c>
      <c r="H44" s="934">
        <v>22.931315855429482</v>
      </c>
      <c r="I44" s="934">
        <v>382.18118747392003</v>
      </c>
      <c r="J44" s="947">
        <v>4.2664126376011513</v>
      </c>
      <c r="K44" s="1150">
        <v>5.0718881086079897</v>
      </c>
      <c r="L44" s="1150">
        <v>0.48112652518994575</v>
      </c>
      <c r="M44" s="1150">
        <v>5.3173879563372477</v>
      </c>
      <c r="N44" s="1150">
        <v>88.621414323736772</v>
      </c>
      <c r="O44" s="1151">
        <v>0.98930961131800699</v>
      </c>
      <c r="P44" s="950">
        <f t="shared" si="1"/>
        <v>369.46949417222089</v>
      </c>
      <c r="Q44" s="950">
        <f t="shared" si="2"/>
        <v>35.048402111448645</v>
      </c>
      <c r="R44" s="950">
        <f t="shared" si="3"/>
        <v>387.35330836874124</v>
      </c>
      <c r="S44" s="950">
        <f t="shared" si="4"/>
        <v>6455.7633019243249</v>
      </c>
      <c r="T44" s="950">
        <f t="shared" si="5"/>
        <v>72.067781040559979</v>
      </c>
      <c r="U44" s="139">
        <v>65</v>
      </c>
    </row>
    <row r="45" spans="1:21" ht="13.15" customHeight="1" x14ac:dyDescent="0.2">
      <c r="A45" s="60">
        <v>66</v>
      </c>
      <c r="B45" s="764" t="s">
        <v>69</v>
      </c>
      <c r="C45" s="972">
        <v>872.11314175395114</v>
      </c>
      <c r="D45" s="762">
        <v>2391</v>
      </c>
      <c r="E45" s="849">
        <v>274.16167530641013</v>
      </c>
      <c r="F45" s="205">
        <v>125.04182189988229</v>
      </c>
      <c r="G45" s="934">
        <v>59.149875889999947</v>
      </c>
      <c r="H45" s="934">
        <v>34.363445969447831</v>
      </c>
      <c r="I45" s="934">
        <v>701.01143799265458</v>
      </c>
      <c r="J45" s="947">
        <v>11.696435891966509</v>
      </c>
      <c r="K45" s="1150">
        <v>14.337798149492889</v>
      </c>
      <c r="L45" s="1150">
        <v>6.782362638297208</v>
      </c>
      <c r="M45" s="1150">
        <v>3.9402509060163635</v>
      </c>
      <c r="N45" s="1150">
        <v>80.380790568390552</v>
      </c>
      <c r="O45" s="1151">
        <v>1.341160376100194</v>
      </c>
      <c r="P45" s="950">
        <f t="shared" si="1"/>
        <v>522.96872396437595</v>
      </c>
      <c r="Q45" s="950">
        <f t="shared" si="2"/>
        <v>247.38551187787513</v>
      </c>
      <c r="R45" s="950">
        <f t="shared" si="3"/>
        <v>143.71997477811723</v>
      </c>
      <c r="S45" s="950">
        <f t="shared" si="4"/>
        <v>2931.8755248542643</v>
      </c>
      <c r="T45" s="950">
        <f t="shared" si="5"/>
        <v>48.91859427840447</v>
      </c>
      <c r="U45" s="139">
        <v>66</v>
      </c>
    </row>
    <row r="46" spans="1:21" ht="13.15" customHeight="1" x14ac:dyDescent="0.2">
      <c r="A46" s="60">
        <v>71</v>
      </c>
      <c r="B46" s="764" t="s">
        <v>70</v>
      </c>
      <c r="C46" s="972">
        <v>445.20170759238459</v>
      </c>
      <c r="D46" s="762">
        <v>1712</v>
      </c>
      <c r="E46" s="849">
        <v>384.54479639315844</v>
      </c>
      <c r="F46" s="205">
        <v>122.46117900829195</v>
      </c>
      <c r="G46" s="934">
        <v>12.279300578082639</v>
      </c>
      <c r="H46" s="934">
        <v>45.145996335053894</v>
      </c>
      <c r="I46" s="934">
        <v>275.92786874530424</v>
      </c>
      <c r="J46" s="947">
        <v>1.6666635037344282</v>
      </c>
      <c r="K46" s="1150">
        <v>27.506897866711306</v>
      </c>
      <c r="L46" s="1150">
        <v>2.7581431896315309</v>
      </c>
      <c r="M46" s="1150">
        <v>10.140571243358398</v>
      </c>
      <c r="N46" s="1150">
        <v>61.978169454358159</v>
      </c>
      <c r="O46" s="1151">
        <v>0.37436143557211671</v>
      </c>
      <c r="P46" s="950">
        <f t="shared" si="1"/>
        <v>715.31062504843419</v>
      </c>
      <c r="Q46" s="950">
        <f t="shared" si="2"/>
        <v>71.724886554221015</v>
      </c>
      <c r="R46" s="950">
        <f t="shared" si="3"/>
        <v>263.70324962064188</v>
      </c>
      <c r="S46" s="950">
        <f t="shared" si="4"/>
        <v>1611.7282052879921</v>
      </c>
      <c r="T46" s="950">
        <f t="shared" si="5"/>
        <v>9.7351840171403499</v>
      </c>
      <c r="U46" s="139">
        <v>71</v>
      </c>
    </row>
    <row r="47" spans="1:21" ht="13.15" customHeight="1" x14ac:dyDescent="0.2">
      <c r="A47" s="60">
        <v>72</v>
      </c>
      <c r="B47" s="764" t="s">
        <v>71</v>
      </c>
      <c r="C47" s="972">
        <v>355.54710799683642</v>
      </c>
      <c r="D47" s="762">
        <v>2967</v>
      </c>
      <c r="E47" s="849">
        <v>834.48857641288987</v>
      </c>
      <c r="F47" s="205">
        <v>77.470936292914686</v>
      </c>
      <c r="G47" s="934">
        <v>21.704356364364106</v>
      </c>
      <c r="H47" s="934">
        <v>30.594658424691435</v>
      </c>
      <c r="I47" s="934">
        <v>246.60331768667194</v>
      </c>
      <c r="J47" s="947">
        <v>0.87819559255828827</v>
      </c>
      <c r="K47" s="1150">
        <v>21.78921851717157</v>
      </c>
      <c r="L47" s="1150">
        <v>6.1044952627085429</v>
      </c>
      <c r="M47" s="1150">
        <v>8.604952124927328</v>
      </c>
      <c r="N47" s="1150">
        <v>69.358830979119134</v>
      </c>
      <c r="O47" s="1151">
        <v>0.24699837878194814</v>
      </c>
      <c r="P47" s="950">
        <f t="shared" si="1"/>
        <v>261.10864945370639</v>
      </c>
      <c r="Q47" s="950">
        <f t="shared" si="2"/>
        <v>73.152532404327971</v>
      </c>
      <c r="R47" s="950">
        <f t="shared" si="3"/>
        <v>103.11647598480431</v>
      </c>
      <c r="S47" s="950">
        <f t="shared" si="4"/>
        <v>831.15375020785962</v>
      </c>
      <c r="T47" s="950">
        <f t="shared" si="5"/>
        <v>2.9598772920737724</v>
      </c>
      <c r="U47" s="139">
        <v>72</v>
      </c>
    </row>
    <row r="48" spans="1:21" ht="13.15" customHeight="1" x14ac:dyDescent="0.2">
      <c r="A48" s="60">
        <v>81</v>
      </c>
      <c r="B48" s="764" t="s">
        <v>5</v>
      </c>
      <c r="C48" s="972">
        <v>289.34381195208152</v>
      </c>
      <c r="D48" s="762">
        <v>1483</v>
      </c>
      <c r="E48" s="849">
        <v>512.53904135527216</v>
      </c>
      <c r="F48" s="205">
        <v>40.303161298375755</v>
      </c>
      <c r="G48" s="934">
        <v>5.6850812358646099</v>
      </c>
      <c r="H48" s="934">
        <v>20.976262117783381</v>
      </c>
      <c r="I48" s="934">
        <v>226.54365051908093</v>
      </c>
      <c r="J48" s="947">
        <v>1.5207380168415641</v>
      </c>
      <c r="K48" s="1150">
        <v>13.929159578864745</v>
      </c>
      <c r="L48" s="1150">
        <v>1.9648186693573113</v>
      </c>
      <c r="M48" s="1150">
        <v>7.2495976244542177</v>
      </c>
      <c r="N48" s="1150">
        <v>78.295661134304467</v>
      </c>
      <c r="O48" s="1151">
        <v>0.52558166237659676</v>
      </c>
      <c r="P48" s="950">
        <f t="shared" si="1"/>
        <v>271.76777679282372</v>
      </c>
      <c r="Q48" s="950">
        <f t="shared" si="2"/>
        <v>38.33500496200007</v>
      </c>
      <c r="R48" s="950">
        <f t="shared" si="3"/>
        <v>141.44478838694121</v>
      </c>
      <c r="S48" s="950">
        <f t="shared" si="4"/>
        <v>1527.6038470605592</v>
      </c>
      <c r="T48" s="950">
        <f t="shared" si="5"/>
        <v>10.2544707811299</v>
      </c>
      <c r="U48" s="139">
        <v>81</v>
      </c>
    </row>
    <row r="49" spans="1:21" ht="13.15" customHeight="1" x14ac:dyDescent="0.2">
      <c r="A49" s="60">
        <v>82</v>
      </c>
      <c r="B49" s="764" t="s">
        <v>72</v>
      </c>
      <c r="C49" s="972">
        <v>116.22759573299913</v>
      </c>
      <c r="D49" s="762">
        <v>2453</v>
      </c>
      <c r="E49" s="849">
        <v>2110.5142754867711</v>
      </c>
      <c r="F49" s="205">
        <v>35.743910146895473</v>
      </c>
      <c r="G49" s="934">
        <v>1.463455359846747</v>
      </c>
      <c r="H49" s="934">
        <v>12.977351011673706</v>
      </c>
      <c r="I49" s="934">
        <v>66.719226059881834</v>
      </c>
      <c r="J49" s="947">
        <v>0.78710851454813124</v>
      </c>
      <c r="K49" s="1150">
        <v>30.75337652944939</v>
      </c>
      <c r="L49" s="1150">
        <v>1.2591289965324863</v>
      </c>
      <c r="M49" s="1150">
        <v>11.165464561002873</v>
      </c>
      <c r="N49" s="1150">
        <v>57.403945800574654</v>
      </c>
      <c r="O49" s="1151">
        <v>0.6772131089731015</v>
      </c>
      <c r="P49" s="950">
        <f t="shared" si="1"/>
        <v>145.71508416997747</v>
      </c>
      <c r="Q49" s="950">
        <f t="shared" si="2"/>
        <v>5.9659818990898774</v>
      </c>
      <c r="R49" s="950">
        <f t="shared" si="3"/>
        <v>52.903999232261334</v>
      </c>
      <c r="S49" s="950">
        <f t="shared" si="4"/>
        <v>271.99032229874371</v>
      </c>
      <c r="T49" s="950">
        <f t="shared" si="5"/>
        <v>3.2087587221693079</v>
      </c>
      <c r="U49" s="139">
        <v>82</v>
      </c>
    </row>
    <row r="50" spans="1:21" ht="13.15" customHeight="1" x14ac:dyDescent="0.2">
      <c r="A50" s="60">
        <v>83</v>
      </c>
      <c r="B50" s="764" t="s">
        <v>73</v>
      </c>
      <c r="C50" s="972">
        <v>54.067900485610203</v>
      </c>
      <c r="D50" s="762">
        <v>1569</v>
      </c>
      <c r="E50" s="849">
        <v>2901.9066505413475</v>
      </c>
      <c r="F50" s="205">
        <v>38.845016617064168</v>
      </c>
      <c r="G50" s="934">
        <v>11.556330676587336</v>
      </c>
      <c r="H50" s="934">
        <v>6.6236526454684261</v>
      </c>
      <c r="I50" s="934">
        <v>8.2751971987242232</v>
      </c>
      <c r="J50" s="947">
        <v>0.32403402435337603</v>
      </c>
      <c r="K50" s="1150">
        <v>71.844877030878052</v>
      </c>
      <c r="L50" s="1150">
        <v>21.373736677019618</v>
      </c>
      <c r="M50" s="1150">
        <v>12.250619287929009</v>
      </c>
      <c r="N50" s="1150">
        <v>15.305194254632855</v>
      </c>
      <c r="O50" s="1151">
        <v>0.59930942656006303</v>
      </c>
      <c r="P50" s="950">
        <f t="shared" si="1"/>
        <v>247.57818111576907</v>
      </c>
      <c r="Q50" s="950">
        <f t="shared" si="2"/>
        <v>73.654115210881685</v>
      </c>
      <c r="R50" s="950">
        <f t="shared" si="3"/>
        <v>42.215759372010368</v>
      </c>
      <c r="S50" s="950">
        <f t="shared" si="4"/>
        <v>52.741855951078541</v>
      </c>
      <c r="T50" s="950">
        <f t="shared" si="5"/>
        <v>2.0652264139794521</v>
      </c>
      <c r="U50" s="139">
        <v>83</v>
      </c>
    </row>
    <row r="51" spans="1:21" ht="13.15" customHeight="1" x14ac:dyDescent="0.2">
      <c r="A51" s="60">
        <v>84</v>
      </c>
      <c r="B51" s="764" t="s">
        <v>424</v>
      </c>
      <c r="C51" s="972">
        <v>125.12008295475587</v>
      </c>
      <c r="D51" s="762"/>
      <c r="E51" s="849">
        <v>0</v>
      </c>
      <c r="F51" s="205">
        <v>95.46779741718683</v>
      </c>
      <c r="G51" s="934">
        <v>1.50199421499732</v>
      </c>
      <c r="H51" s="934">
        <v>5.4449192854331629</v>
      </c>
      <c r="I51" s="934">
        <v>24.207366252135881</v>
      </c>
      <c r="J51" s="947"/>
      <c r="K51" s="1150">
        <v>76.300938396682909</v>
      </c>
      <c r="L51" s="1150">
        <v>1.2004421508739325</v>
      </c>
      <c r="M51" s="1150">
        <v>4.3517548556949697</v>
      </c>
      <c r="N51" s="1150">
        <v>19.347306747622124</v>
      </c>
      <c r="O51" s="1151">
        <v>0</v>
      </c>
      <c r="P51" s="951" t="s">
        <v>396</v>
      </c>
      <c r="Q51" s="951" t="s">
        <v>396</v>
      </c>
      <c r="R51" s="951" t="s">
        <v>396</v>
      </c>
      <c r="S51" s="951" t="s">
        <v>396</v>
      </c>
      <c r="T51" s="951" t="s">
        <v>396</v>
      </c>
      <c r="U51" s="139">
        <v>84</v>
      </c>
    </row>
    <row r="52" spans="1:21" ht="13.15" customHeight="1" x14ac:dyDescent="0.2">
      <c r="A52" s="60">
        <v>91</v>
      </c>
      <c r="B52" s="764" t="s">
        <v>74</v>
      </c>
      <c r="C52" s="972">
        <v>116.94880828953791</v>
      </c>
      <c r="D52" s="762">
        <v>1456</v>
      </c>
      <c r="E52" s="849">
        <v>1244.9891720104445</v>
      </c>
      <c r="F52" s="205">
        <v>28.194029503071015</v>
      </c>
      <c r="G52" s="934"/>
      <c r="H52" s="934">
        <v>16.919175044694811</v>
      </c>
      <c r="I52" s="934">
        <v>65.098061302279461</v>
      </c>
      <c r="J52" s="947">
        <v>6.7375424394925876</v>
      </c>
      <c r="K52" s="1150">
        <v>24.108009235347819</v>
      </c>
      <c r="L52" s="1150">
        <v>0</v>
      </c>
      <c r="M52" s="1150">
        <v>14.467163276095032</v>
      </c>
      <c r="N52" s="1150">
        <v>55.663723516627797</v>
      </c>
      <c r="O52" s="1151">
        <v>5.7611039719293311</v>
      </c>
      <c r="P52" s="950">
        <f t="shared" si="1"/>
        <v>193.64031252109214</v>
      </c>
      <c r="Q52" s="950">
        <f t="shared" si="2"/>
        <v>0</v>
      </c>
      <c r="R52" s="950">
        <f t="shared" si="3"/>
        <v>116.20312530696985</v>
      </c>
      <c r="S52" s="950">
        <f t="shared" si="4"/>
        <v>447.10206938378752</v>
      </c>
      <c r="T52" s="950">
        <f t="shared" si="5"/>
        <v>46.274329941569974</v>
      </c>
      <c r="U52" s="139">
        <v>91</v>
      </c>
    </row>
    <row r="53" spans="1:21" ht="13.15" customHeight="1" x14ac:dyDescent="0.2">
      <c r="A53" s="60">
        <v>92</v>
      </c>
      <c r="B53" s="764" t="s">
        <v>75</v>
      </c>
      <c r="C53" s="972">
        <v>302.65913493503052</v>
      </c>
      <c r="D53" s="762">
        <v>177</v>
      </c>
      <c r="E53" s="849">
        <v>58.481631502051044</v>
      </c>
      <c r="F53" s="205">
        <v>47.596458908213421</v>
      </c>
      <c r="G53" s="934">
        <v>11.822644665007884</v>
      </c>
      <c r="H53" s="934">
        <v>36.59190439210203</v>
      </c>
      <c r="I53" s="934">
        <v>217.11286939198035</v>
      </c>
      <c r="J53" s="947">
        <v>1.3579022427346814</v>
      </c>
      <c r="K53" s="1150">
        <v>15.726093619619505</v>
      </c>
      <c r="L53" s="1150">
        <v>3.9062573371676881</v>
      </c>
      <c r="M53" s="1150">
        <v>12.090137110831606</v>
      </c>
      <c r="N53" s="1150">
        <v>71.735111989461757</v>
      </c>
      <c r="O53" s="1151">
        <v>0.44865728008710909</v>
      </c>
      <c r="P53" s="951" t="s">
        <v>396</v>
      </c>
      <c r="Q53" s="951" t="s">
        <v>396</v>
      </c>
      <c r="R53" s="951" t="s">
        <v>396</v>
      </c>
      <c r="S53" s="951" t="s">
        <v>396</v>
      </c>
      <c r="T53" s="951" t="s">
        <v>396</v>
      </c>
      <c r="U53" s="139">
        <v>92</v>
      </c>
    </row>
    <row r="54" spans="1:21" ht="13.15" customHeight="1" x14ac:dyDescent="0.2">
      <c r="A54" s="60">
        <v>93</v>
      </c>
      <c r="B54" s="764" t="s">
        <v>76</v>
      </c>
      <c r="C54" s="972">
        <v>84.571601398109991</v>
      </c>
      <c r="D54" s="762">
        <v>1587</v>
      </c>
      <c r="E54" s="849">
        <v>1876.516435498721</v>
      </c>
      <c r="F54" s="205">
        <v>35.065569269796356</v>
      </c>
      <c r="G54" s="934">
        <v>3.3525116450026289</v>
      </c>
      <c r="H54" s="934">
        <v>18.213166256230547</v>
      </c>
      <c r="I54" s="934">
        <v>30.429718393638662</v>
      </c>
      <c r="J54" s="947">
        <v>0.863147478444383</v>
      </c>
      <c r="K54" s="1150">
        <v>41.462581635092462</v>
      </c>
      <c r="L54" s="1150">
        <v>3.964110398266091</v>
      </c>
      <c r="M54" s="1150">
        <v>21.535794468990126</v>
      </c>
      <c r="N54" s="1150">
        <v>35.981012409111962</v>
      </c>
      <c r="O54" s="1151">
        <v>1.0206114868053955</v>
      </c>
      <c r="P54" s="950">
        <f t="shared" si="1"/>
        <v>220.95506786261095</v>
      </c>
      <c r="Q54" s="950">
        <f t="shared" si="2"/>
        <v>21.124837082562248</v>
      </c>
      <c r="R54" s="950">
        <f t="shared" si="3"/>
        <v>114.76475271726873</v>
      </c>
      <c r="S54" s="950">
        <f t="shared" si="4"/>
        <v>191.74365717478676</v>
      </c>
      <c r="T54" s="950">
        <f t="shared" si="5"/>
        <v>5.438862498074247</v>
      </c>
      <c r="U54" s="139">
        <v>93</v>
      </c>
    </row>
    <row r="55" spans="1:21" ht="13.15" customHeight="1" x14ac:dyDescent="0.2">
      <c r="A55" s="60">
        <v>94</v>
      </c>
      <c r="B55" s="764" t="s">
        <v>77</v>
      </c>
      <c r="C55" s="972">
        <v>291.95784029628112</v>
      </c>
      <c r="D55" s="762">
        <v>2165</v>
      </c>
      <c r="E55" s="849">
        <v>741.54542238117017</v>
      </c>
      <c r="F55" s="205">
        <v>83.004644895606418</v>
      </c>
      <c r="G55" s="934">
        <v>3.7915293400067718</v>
      </c>
      <c r="H55" s="934">
        <v>21.501805835457208</v>
      </c>
      <c r="I55" s="934">
        <v>155.18039097143711</v>
      </c>
      <c r="J55" s="947">
        <v>32.270998593780391</v>
      </c>
      <c r="K55" s="1150">
        <v>28.430353098712008</v>
      </c>
      <c r="L55" s="1150">
        <v>1.2986564553837971</v>
      </c>
      <c r="M55" s="1150">
        <v>7.3646954689201047</v>
      </c>
      <c r="N55" s="1150">
        <v>53.151643680457013</v>
      </c>
      <c r="O55" s="1151">
        <v>11.053307751910866</v>
      </c>
      <c r="P55" s="950">
        <f t="shared" si="1"/>
        <v>383.39327896354001</v>
      </c>
      <c r="Q55" s="950">
        <f t="shared" si="2"/>
        <v>17.512837598183705</v>
      </c>
      <c r="R55" s="950">
        <f t="shared" si="3"/>
        <v>99.315500394721511</v>
      </c>
      <c r="S55" s="950">
        <f t="shared" si="4"/>
        <v>716.76854952164945</v>
      </c>
      <c r="T55" s="950">
        <f t="shared" si="5"/>
        <v>149.05773022531361</v>
      </c>
      <c r="U55" s="139">
        <v>94</v>
      </c>
    </row>
    <row r="56" spans="1:21" ht="13.15" customHeight="1" x14ac:dyDescent="0.2">
      <c r="A56" s="60">
        <v>101</v>
      </c>
      <c r="B56" s="764" t="s">
        <v>78</v>
      </c>
      <c r="C56" s="973">
        <v>488.98153177131644</v>
      </c>
      <c r="D56" s="762">
        <v>3135</v>
      </c>
      <c r="E56" s="849">
        <v>641.12850819612459</v>
      </c>
      <c r="F56" s="205">
        <v>115.92056572084545</v>
      </c>
      <c r="G56" s="934">
        <v>3.1499577611881855</v>
      </c>
      <c r="H56" s="934">
        <v>51.917502468263571</v>
      </c>
      <c r="I56" s="934">
        <v>304.52639832956692</v>
      </c>
      <c r="J56" s="947">
        <v>16.61706525264038</v>
      </c>
      <c r="K56" s="1150">
        <v>23.706532494372077</v>
      </c>
      <c r="L56" s="1150">
        <v>0.64418747059374348</v>
      </c>
      <c r="M56" s="1150">
        <v>10.617477163236504</v>
      </c>
      <c r="N56" s="1150">
        <v>62.277689144297945</v>
      </c>
      <c r="O56" s="1151">
        <v>3.3983011980934563</v>
      </c>
      <c r="P56" s="950">
        <f t="shared" si="1"/>
        <v>369.76257008244164</v>
      </c>
      <c r="Q56" s="950">
        <f t="shared" si="2"/>
        <v>10.047712156900113</v>
      </c>
      <c r="R56" s="950">
        <f t="shared" si="3"/>
        <v>165.60606847930964</v>
      </c>
      <c r="S56" s="950">
        <f t="shared" si="4"/>
        <v>971.37607122668874</v>
      </c>
      <c r="T56" s="950">
        <f t="shared" si="5"/>
        <v>53.004992831388776</v>
      </c>
      <c r="U56" s="139">
        <v>101</v>
      </c>
    </row>
    <row r="57" spans="1:21" ht="13.15" customHeight="1" x14ac:dyDescent="0.2">
      <c r="A57" s="60">
        <v>102</v>
      </c>
      <c r="B57" s="764" t="s">
        <v>79</v>
      </c>
      <c r="C57" s="972">
        <v>443.14451199645947</v>
      </c>
      <c r="D57" s="762">
        <v>103</v>
      </c>
      <c r="E57" s="849">
        <v>23.242982190158077</v>
      </c>
      <c r="F57" s="205">
        <v>14.236116739451727</v>
      </c>
      <c r="G57" s="934">
        <v>0.81447447499934988</v>
      </c>
      <c r="H57" s="934">
        <v>26.929942158222747</v>
      </c>
      <c r="I57" s="934">
        <v>394.04626010919401</v>
      </c>
      <c r="J57" s="947">
        <v>7.9321929895909502</v>
      </c>
      <c r="K57" s="1150">
        <v>3.2125224061367743</v>
      </c>
      <c r="L57" s="1150">
        <v>0.1837943273470703</v>
      </c>
      <c r="M57" s="1150">
        <v>6.0770113200539662</v>
      </c>
      <c r="N57" s="1150">
        <v>88.920487435110616</v>
      </c>
      <c r="O57" s="1151">
        <v>1.7899788386986333</v>
      </c>
      <c r="P57" s="950">
        <f t="shared" si="1"/>
        <v>1382.1472562574493</v>
      </c>
      <c r="Q57" s="950">
        <f t="shared" si="2"/>
        <v>79.075191747509692</v>
      </c>
      <c r="R57" s="950">
        <f t="shared" si="3"/>
        <v>2614.5574910895871</v>
      </c>
      <c r="S57" s="950">
        <f t="shared" si="4"/>
        <v>38256.918457203297</v>
      </c>
      <c r="T57" s="950">
        <f t="shared" si="5"/>
        <v>770.1158242321311</v>
      </c>
      <c r="U57" s="139">
        <v>102</v>
      </c>
    </row>
    <row r="58" spans="1:21" ht="13.15" customHeight="1" x14ac:dyDescent="0.2">
      <c r="A58" s="60">
        <v>103</v>
      </c>
      <c r="B58" s="764" t="s">
        <v>80</v>
      </c>
      <c r="C58" s="972">
        <v>359.72188019504864</v>
      </c>
      <c r="D58" s="762">
        <v>881</v>
      </c>
      <c r="E58" s="849">
        <v>244.91142977522065</v>
      </c>
      <c r="F58" s="205">
        <v>37.508913165883456</v>
      </c>
      <c r="G58" s="934">
        <v>3.2593204250011496</v>
      </c>
      <c r="H58" s="934">
        <v>27.365738057995351</v>
      </c>
      <c r="I58" s="934">
        <v>260.3307667003229</v>
      </c>
      <c r="J58" s="947">
        <v>34.5164622708471</v>
      </c>
      <c r="K58" s="1150">
        <v>10.427198130273684</v>
      </c>
      <c r="L58" s="1150">
        <v>0.90606677114938883</v>
      </c>
      <c r="M58" s="1150">
        <v>7.6074710949350877</v>
      </c>
      <c r="N58" s="1150">
        <v>72.370011676566961</v>
      </c>
      <c r="O58" s="1151">
        <v>9.5953190982243175</v>
      </c>
      <c r="P58" s="950">
        <f t="shared" si="1"/>
        <v>425.75383843227536</v>
      </c>
      <c r="Q58" s="950">
        <f t="shared" si="2"/>
        <v>36.995691543713392</v>
      </c>
      <c r="R58" s="950">
        <f t="shared" si="3"/>
        <v>310.62131734387458</v>
      </c>
      <c r="S58" s="950">
        <f t="shared" si="4"/>
        <v>2954.9462735564457</v>
      </c>
      <c r="T58" s="950">
        <f t="shared" si="5"/>
        <v>391.78731294945635</v>
      </c>
      <c r="U58" s="139">
        <v>103</v>
      </c>
    </row>
    <row r="59" spans="1:21" ht="13.15" customHeight="1" x14ac:dyDescent="0.2">
      <c r="A59" s="60">
        <v>104</v>
      </c>
      <c r="B59" s="764" t="s">
        <v>92</v>
      </c>
      <c r="C59" s="972">
        <v>631.52971501192985</v>
      </c>
      <c r="D59" s="762"/>
      <c r="E59" s="849">
        <v>0</v>
      </c>
      <c r="F59" s="205"/>
      <c r="G59" s="934"/>
      <c r="H59" s="934">
        <v>11.128680816431501</v>
      </c>
      <c r="I59" s="934">
        <v>573.96438755213455</v>
      </c>
      <c r="J59" s="947">
        <v>46.436646643363801</v>
      </c>
      <c r="K59" s="1150">
        <v>0</v>
      </c>
      <c r="L59" s="1150">
        <v>0</v>
      </c>
      <c r="M59" s="1150">
        <v>1.7621784932513076</v>
      </c>
      <c r="N59" s="1150">
        <v>90.884779276188482</v>
      </c>
      <c r="O59" s="1151">
        <v>7.3530422305602192</v>
      </c>
      <c r="P59" s="951" t="s">
        <v>396</v>
      </c>
      <c r="Q59" s="951" t="s">
        <v>396</v>
      </c>
      <c r="R59" s="951" t="s">
        <v>396</v>
      </c>
      <c r="S59" s="951" t="s">
        <v>396</v>
      </c>
      <c r="T59" s="951" t="s">
        <v>396</v>
      </c>
      <c r="U59" s="139">
        <v>104</v>
      </c>
    </row>
    <row r="60" spans="1:21" ht="13.15" customHeight="1" x14ac:dyDescent="0.2">
      <c r="A60" s="60">
        <v>105</v>
      </c>
      <c r="B60" s="764" t="s">
        <v>81</v>
      </c>
      <c r="C60" s="972">
        <v>144.73535979113745</v>
      </c>
      <c r="D60" s="762">
        <v>549</v>
      </c>
      <c r="E60" s="849">
        <v>379.31297562132897</v>
      </c>
      <c r="F60" s="205">
        <v>32.423319714818746</v>
      </c>
      <c r="G60" s="934">
        <v>2.3194329351003273</v>
      </c>
      <c r="H60" s="934">
        <v>5.0488099637988846</v>
      </c>
      <c r="I60" s="934">
        <v>104.46625101435798</v>
      </c>
      <c r="J60" s="947">
        <v>2.7969790981618345</v>
      </c>
      <c r="K60" s="1150">
        <v>22.401795775135881</v>
      </c>
      <c r="L60" s="1150">
        <v>1.6025337128725281</v>
      </c>
      <c r="M60" s="1150">
        <v>3.4883044275321842</v>
      </c>
      <c r="N60" s="1150">
        <v>72.177421719965025</v>
      </c>
      <c r="O60" s="1151">
        <v>1.9324780773668973</v>
      </c>
      <c r="P60" s="950">
        <f t="shared" si="1"/>
        <v>590.58870154496799</v>
      </c>
      <c r="Q60" s="950">
        <f t="shared" si="2"/>
        <v>42.248323043721811</v>
      </c>
      <c r="R60" s="950">
        <f t="shared" si="3"/>
        <v>91.963751617466016</v>
      </c>
      <c r="S60" s="950">
        <f t="shared" si="4"/>
        <v>1902.8461022651727</v>
      </c>
      <c r="T60" s="950">
        <f t="shared" si="5"/>
        <v>50.946795959231956</v>
      </c>
      <c r="U60" s="139">
        <v>105</v>
      </c>
    </row>
    <row r="61" spans="1:21" ht="13.15" customHeight="1" x14ac:dyDescent="0.2">
      <c r="A61" s="60">
        <v>106</v>
      </c>
      <c r="B61" s="764" t="s">
        <v>82</v>
      </c>
      <c r="C61" s="972">
        <v>62.577880663437007</v>
      </c>
      <c r="D61" s="762">
        <v>953</v>
      </c>
      <c r="E61" s="849">
        <v>1522.90232570439</v>
      </c>
      <c r="F61" s="205">
        <v>22.89300181624801</v>
      </c>
      <c r="G61" s="934">
        <v>0.1020168249994881</v>
      </c>
      <c r="H61" s="934">
        <v>6.3961539783631265</v>
      </c>
      <c r="I61" s="934">
        <v>31.92144972922609</v>
      </c>
      <c r="J61" s="947">
        <v>1.3672751395997631</v>
      </c>
      <c r="K61" s="1150">
        <v>36.583216902748077</v>
      </c>
      <c r="L61" s="1150">
        <v>0.16302377759989317</v>
      </c>
      <c r="M61" s="1150">
        <v>10.221109936214683</v>
      </c>
      <c r="N61" s="1150">
        <v>51.010755543015939</v>
      </c>
      <c r="O61" s="1151">
        <v>2.1849176180212737</v>
      </c>
      <c r="P61" s="950">
        <f t="shared" si="1"/>
        <v>240.220375826317</v>
      </c>
      <c r="Q61" s="950">
        <f t="shared" si="2"/>
        <v>1.0704808499421625</v>
      </c>
      <c r="R61" s="950">
        <f t="shared" si="3"/>
        <v>67.115991378416851</v>
      </c>
      <c r="S61" s="950">
        <f t="shared" si="4"/>
        <v>334.95749978201565</v>
      </c>
      <c r="T61" s="950">
        <f t="shared" si="5"/>
        <v>14.347063374604021</v>
      </c>
      <c r="U61" s="139">
        <v>106</v>
      </c>
    </row>
    <row r="62" spans="1:21" ht="13.15" customHeight="1" x14ac:dyDescent="0.2">
      <c r="A62" s="60">
        <v>107</v>
      </c>
      <c r="B62" s="764" t="s">
        <v>83</v>
      </c>
      <c r="C62" s="972">
        <v>85.586241550417895</v>
      </c>
      <c r="D62" s="762">
        <v>2123</v>
      </c>
      <c r="E62" s="849">
        <v>2480.5388828172395</v>
      </c>
      <c r="F62" s="205">
        <v>43.691210547956864</v>
      </c>
      <c r="G62" s="934">
        <v>4.2129420001163265E-2</v>
      </c>
      <c r="H62" s="934">
        <v>9.2309493465914283</v>
      </c>
      <c r="I62" s="934">
        <v>32.575949474162577</v>
      </c>
      <c r="J62" s="947">
        <v>8.8132181706999296E-2</v>
      </c>
      <c r="K62" s="1150">
        <v>51.049338955045556</v>
      </c>
      <c r="L62" s="1150">
        <v>4.9224523986539696E-2</v>
      </c>
      <c r="M62" s="1150">
        <v>10.785552887205101</v>
      </c>
      <c r="N62" s="1150">
        <v>38.062133450471066</v>
      </c>
      <c r="O62" s="1151">
        <v>0.10297470727825059</v>
      </c>
      <c r="P62" s="950">
        <f t="shared" si="1"/>
        <v>205.79939024002292</v>
      </c>
      <c r="Q62" s="950">
        <f t="shared" si="2"/>
        <v>0.19844286387735877</v>
      </c>
      <c r="R62" s="950">
        <f t="shared" si="3"/>
        <v>43.480684628315728</v>
      </c>
      <c r="S62" s="950">
        <f t="shared" si="4"/>
        <v>153.44300270448696</v>
      </c>
      <c r="T62" s="950">
        <f t="shared" si="5"/>
        <v>0.41513038957606829</v>
      </c>
      <c r="U62" s="139">
        <v>107</v>
      </c>
    </row>
    <row r="63" spans="1:21" ht="13.15" customHeight="1" x14ac:dyDescent="0.2">
      <c r="A63" s="60">
        <v>108</v>
      </c>
      <c r="B63" s="764" t="s">
        <v>84</v>
      </c>
      <c r="C63" s="972">
        <v>192.46249107097753</v>
      </c>
      <c r="D63" s="762">
        <v>1073</v>
      </c>
      <c r="E63" s="849">
        <v>557.51122934613386</v>
      </c>
      <c r="F63" s="205">
        <v>37.426433715831848</v>
      </c>
      <c r="G63" s="934">
        <v>9.1890389584942902</v>
      </c>
      <c r="H63" s="934">
        <v>11.335747145787469</v>
      </c>
      <c r="I63" s="934">
        <v>139.27464468505252</v>
      </c>
      <c r="J63" s="947">
        <v>4.4256655243055762</v>
      </c>
      <c r="K63" s="1150">
        <v>19.44609233080616</v>
      </c>
      <c r="L63" s="1150">
        <v>4.7744570421804928</v>
      </c>
      <c r="M63" s="1150">
        <v>5.8898474620735319</v>
      </c>
      <c r="N63" s="1150">
        <v>72.364565121257812</v>
      </c>
      <c r="O63" s="1151">
        <v>2.2994950858624454</v>
      </c>
      <c r="P63" s="950">
        <f t="shared" si="1"/>
        <v>348.80180536655962</v>
      </c>
      <c r="Q63" s="950">
        <f t="shared" si="2"/>
        <v>85.638760097803257</v>
      </c>
      <c r="R63" s="950">
        <f t="shared" si="3"/>
        <v>105.64536016577324</v>
      </c>
      <c r="S63" s="950">
        <f t="shared" si="4"/>
        <v>1297.9929607181036</v>
      </c>
      <c r="T63" s="950">
        <f t="shared" si="5"/>
        <v>41.245717840685707</v>
      </c>
      <c r="U63" s="139">
        <v>108</v>
      </c>
    </row>
    <row r="64" spans="1:21" ht="13.15" customHeight="1" x14ac:dyDescent="0.2">
      <c r="A64" s="60">
        <v>109</v>
      </c>
      <c r="B64" s="764" t="s">
        <v>145</v>
      </c>
      <c r="C64" s="973">
        <v>147.023550462472</v>
      </c>
      <c r="D64" s="762">
        <v>523</v>
      </c>
      <c r="E64" s="849">
        <v>355.72532315732406</v>
      </c>
      <c r="F64" s="205">
        <v>13.859303104833526</v>
      </c>
      <c r="G64" s="934">
        <v>0.43436525032186918</v>
      </c>
      <c r="H64" s="934">
        <v>11.364544175243088</v>
      </c>
      <c r="I64" s="934">
        <v>103.85549920349023</v>
      </c>
      <c r="J64" s="947">
        <v>17.944203978905197</v>
      </c>
      <c r="K64" s="1150">
        <v>9.4265871428340553</v>
      </c>
      <c r="L64" s="1150">
        <v>0.29543923334428085</v>
      </c>
      <c r="M64" s="1150">
        <v>7.7297440712696606</v>
      </c>
      <c r="N64" s="1150">
        <v>70.638682630643927</v>
      </c>
      <c r="O64" s="1151">
        <v>12.204986155252374</v>
      </c>
      <c r="P64" s="950">
        <f t="shared" si="1"/>
        <v>264.99623527406357</v>
      </c>
      <c r="Q64" s="950">
        <f t="shared" si="2"/>
        <v>8.3052629124640376</v>
      </c>
      <c r="R64" s="950">
        <f t="shared" si="3"/>
        <v>217.29529971784106</v>
      </c>
      <c r="S64" s="950">
        <f t="shared" si="4"/>
        <v>1985.764803126008</v>
      </c>
      <c r="T64" s="950">
        <f t="shared" si="5"/>
        <v>343.10141451061565</v>
      </c>
      <c r="U64" s="139">
        <v>109</v>
      </c>
    </row>
    <row r="65" spans="1:21" ht="13.15" customHeight="1" x14ac:dyDescent="0.2">
      <c r="A65" s="60">
        <v>111</v>
      </c>
      <c r="B65" s="764" t="s">
        <v>85</v>
      </c>
      <c r="C65" s="972">
        <v>75.238668388925319</v>
      </c>
      <c r="D65" s="762">
        <v>4577</v>
      </c>
      <c r="E65" s="849">
        <v>6083.3080887881679</v>
      </c>
      <c r="F65" s="205">
        <v>53.571092575359472</v>
      </c>
      <c r="G65" s="934">
        <v>2.137452920592628</v>
      </c>
      <c r="H65" s="934">
        <v>14.059301748814535</v>
      </c>
      <c r="I65" s="934">
        <v>7.1187020401584205</v>
      </c>
      <c r="J65" s="947">
        <v>0.48957202459293669</v>
      </c>
      <c r="K65" s="1150">
        <v>71.201542667446802</v>
      </c>
      <c r="L65" s="1150">
        <v>2.8408967973006396</v>
      </c>
      <c r="M65" s="1150">
        <v>18.686271367987128</v>
      </c>
      <c r="N65" s="1150">
        <v>9.4614939267136879</v>
      </c>
      <c r="O65" s="1151">
        <v>0.65069203785243857</v>
      </c>
      <c r="P65" s="950">
        <f t="shared" si="1"/>
        <v>117.04411749040742</v>
      </c>
      <c r="Q65" s="950">
        <f t="shared" si="2"/>
        <v>4.6699867174844396</v>
      </c>
      <c r="R65" s="950">
        <f t="shared" si="3"/>
        <v>30.717285883361448</v>
      </c>
      <c r="S65" s="950">
        <f t="shared" si="4"/>
        <v>15.553205243955473</v>
      </c>
      <c r="T65" s="950">
        <f t="shared" si="5"/>
        <v>1.0696351859142159</v>
      </c>
      <c r="U65" s="139">
        <v>111</v>
      </c>
    </row>
    <row r="66" spans="1:21" ht="13.15" customHeight="1" x14ac:dyDescent="0.2">
      <c r="A66" s="60">
        <v>112</v>
      </c>
      <c r="B66" s="764" t="s">
        <v>86</v>
      </c>
      <c r="C66" s="972">
        <v>332.98140333084825</v>
      </c>
      <c r="D66" s="762">
        <v>5568</v>
      </c>
      <c r="E66" s="849">
        <v>1672.165455578812</v>
      </c>
      <c r="F66" s="205">
        <v>125.93628949676446</v>
      </c>
      <c r="G66" s="934">
        <v>18.236033332800837</v>
      </c>
      <c r="H66" s="934">
        <v>27.696416891324301</v>
      </c>
      <c r="I66" s="934">
        <v>176.58989260740913</v>
      </c>
      <c r="J66" s="947">
        <v>2.7588043353503244</v>
      </c>
      <c r="K66" s="1150">
        <v>37.820817690420668</v>
      </c>
      <c r="L66" s="1150">
        <v>5.4765921310871608</v>
      </c>
      <c r="M66" s="1150">
        <v>8.3177068191418826</v>
      </c>
      <c r="N66" s="1150">
        <v>53.032959450876746</v>
      </c>
      <c r="O66" s="1151">
        <v>0.82851603956068198</v>
      </c>
      <c r="P66" s="950">
        <f t="shared" si="1"/>
        <v>226.17868084907411</v>
      </c>
      <c r="Q66" s="950">
        <f t="shared" si="2"/>
        <v>32.751496646553228</v>
      </c>
      <c r="R66" s="950">
        <f t="shared" si="3"/>
        <v>49.742128037579562</v>
      </c>
      <c r="S66" s="950">
        <f t="shared" si="4"/>
        <v>317.1513875851457</v>
      </c>
      <c r="T66" s="950">
        <f t="shared" si="5"/>
        <v>4.9547491654998641</v>
      </c>
      <c r="U66" s="139">
        <v>112</v>
      </c>
    </row>
    <row r="67" spans="1:21" ht="13.15" customHeight="1" x14ac:dyDescent="0.2">
      <c r="A67" s="60">
        <v>113</v>
      </c>
      <c r="B67" s="764" t="s">
        <v>87</v>
      </c>
      <c r="C67" s="972">
        <v>78.907394854201939</v>
      </c>
      <c r="D67" s="762">
        <v>484</v>
      </c>
      <c r="E67" s="849">
        <v>613.37723909690862</v>
      </c>
      <c r="F67" s="205">
        <v>32.426007113124264</v>
      </c>
      <c r="G67" s="934">
        <v>5.191172194998888</v>
      </c>
      <c r="H67" s="934">
        <v>9.1335994882883025</v>
      </c>
      <c r="I67" s="934">
        <v>37.139608608539589</v>
      </c>
      <c r="J67" s="947">
        <v>0.20817964424977711</v>
      </c>
      <c r="K67" s="1150">
        <v>41.093749417324133</v>
      </c>
      <c r="L67" s="1150">
        <v>6.5788158443079681</v>
      </c>
      <c r="M67" s="1150">
        <v>11.575086853601686</v>
      </c>
      <c r="N67" s="1150">
        <v>47.067335928607015</v>
      </c>
      <c r="O67" s="1151">
        <v>0.26382780046715892</v>
      </c>
      <c r="P67" s="950">
        <f t="shared" si="1"/>
        <v>669.95882465132775</v>
      </c>
      <c r="Q67" s="950">
        <f t="shared" si="2"/>
        <v>107.25562386361339</v>
      </c>
      <c r="R67" s="950">
        <f t="shared" si="3"/>
        <v>188.71073322909714</v>
      </c>
      <c r="S67" s="950">
        <f t="shared" si="4"/>
        <v>767.34728530040468</v>
      </c>
      <c r="T67" s="950">
        <f t="shared" si="5"/>
        <v>4.3012323192102713</v>
      </c>
      <c r="U67" s="139">
        <v>113</v>
      </c>
    </row>
    <row r="68" spans="1:21" ht="13.15" customHeight="1" x14ac:dyDescent="0.2">
      <c r="A68" s="60">
        <v>121</v>
      </c>
      <c r="B68" s="764" t="s">
        <v>61</v>
      </c>
      <c r="C68" s="972">
        <v>117.18744312306562</v>
      </c>
      <c r="D68" s="762">
        <v>5881</v>
      </c>
      <c r="E68" s="849">
        <v>5018.4557690400379</v>
      </c>
      <c r="F68" s="205">
        <v>79.819069808886141</v>
      </c>
      <c r="G68" s="934">
        <v>6.1006489164918731</v>
      </c>
      <c r="H68" s="934">
        <v>30.245802355191877</v>
      </c>
      <c r="I68" s="934">
        <v>7.1225709589875708</v>
      </c>
      <c r="J68" s="947"/>
      <c r="K68" s="1150">
        <v>68.112305961879656</v>
      </c>
      <c r="L68" s="1150">
        <v>5.2058896020840839</v>
      </c>
      <c r="M68" s="1150">
        <v>25.809763869861836</v>
      </c>
      <c r="N68" s="1150">
        <v>6.0779301682584954</v>
      </c>
      <c r="O68" s="1151">
        <v>0</v>
      </c>
      <c r="P68" s="950">
        <f t="shared" si="1"/>
        <v>135.72363511118201</v>
      </c>
      <c r="Q68" s="950">
        <f t="shared" si="2"/>
        <v>10.373489060520104</v>
      </c>
      <c r="R68" s="950">
        <f t="shared" si="3"/>
        <v>51.429692833177825</v>
      </c>
      <c r="S68" s="950">
        <f t="shared" si="4"/>
        <v>12.111156196203998</v>
      </c>
      <c r="T68" s="950">
        <f t="shared" si="5"/>
        <v>0</v>
      </c>
      <c r="U68" s="139">
        <v>121</v>
      </c>
    </row>
    <row r="69" spans="1:21" ht="13.15" customHeight="1" x14ac:dyDescent="0.2">
      <c r="A69" s="60">
        <v>122</v>
      </c>
      <c r="B69" s="764" t="s">
        <v>62</v>
      </c>
      <c r="C69" s="972">
        <v>135.81471253578454</v>
      </c>
      <c r="D69" s="762">
        <v>5198</v>
      </c>
      <c r="E69" s="849">
        <v>3827.2731303911037</v>
      </c>
      <c r="F69" s="205">
        <v>80.927160904739353</v>
      </c>
      <c r="G69" s="934">
        <v>2.9270201413514201</v>
      </c>
      <c r="H69" s="934">
        <v>39.777632087647369</v>
      </c>
      <c r="I69" s="934">
        <v>15.109919543397904</v>
      </c>
      <c r="J69" s="947"/>
      <c r="K69" s="1150">
        <v>59.586446411994295</v>
      </c>
      <c r="L69" s="1150">
        <v>2.1551568947879689</v>
      </c>
      <c r="M69" s="1150">
        <v>29.288161308125389</v>
      </c>
      <c r="N69" s="1150">
        <v>11.12539227988038</v>
      </c>
      <c r="O69" s="1151">
        <v>0</v>
      </c>
      <c r="P69" s="950">
        <f t="shared" si="1"/>
        <v>155.68903598449279</v>
      </c>
      <c r="Q69" s="950">
        <f t="shared" si="2"/>
        <v>5.631050675935783</v>
      </c>
      <c r="R69" s="950">
        <f t="shared" si="3"/>
        <v>76.524878968155761</v>
      </c>
      <c r="S69" s="950">
        <f t="shared" si="4"/>
        <v>29.068717859557339</v>
      </c>
      <c r="T69" s="950">
        <f t="shared" si="5"/>
        <v>0</v>
      </c>
      <c r="U69" s="139">
        <v>122</v>
      </c>
    </row>
    <row r="70" spans="1:21" ht="13.15" customHeight="1" x14ac:dyDescent="0.2">
      <c r="A70" s="60">
        <v>123</v>
      </c>
      <c r="B70" s="764" t="s">
        <v>63</v>
      </c>
      <c r="C70" s="972">
        <v>257.28873979282787</v>
      </c>
      <c r="D70" s="762">
        <v>2572</v>
      </c>
      <c r="E70" s="849">
        <v>999.65509647682461</v>
      </c>
      <c r="F70" s="205">
        <v>74.725721309919749</v>
      </c>
      <c r="G70" s="934">
        <v>6.0440699273143359</v>
      </c>
      <c r="H70" s="934">
        <v>30.681917939631653</v>
      </c>
      <c r="I70" s="934">
        <v>149.36246852319189</v>
      </c>
      <c r="J70" s="947">
        <v>2.5186320200846506</v>
      </c>
      <c r="K70" s="1150">
        <v>29.043525717483725</v>
      </c>
      <c r="L70" s="1150">
        <v>2.3491389215793501</v>
      </c>
      <c r="M70" s="1150">
        <v>11.925091616654937</v>
      </c>
      <c r="N70" s="1150">
        <v>58.05247001616177</v>
      </c>
      <c r="O70" s="1151">
        <v>0.97891264969958836</v>
      </c>
      <c r="P70" s="950">
        <f t="shared" si="1"/>
        <v>290.5354638799368</v>
      </c>
      <c r="Q70" s="950">
        <f t="shared" si="2"/>
        <v>23.499494274161492</v>
      </c>
      <c r="R70" s="950">
        <f t="shared" si="3"/>
        <v>119.29206041847455</v>
      </c>
      <c r="S70" s="950">
        <f t="shared" si="4"/>
        <v>580.72499425813328</v>
      </c>
      <c r="T70" s="950">
        <f t="shared" si="5"/>
        <v>9.7925039661145039</v>
      </c>
      <c r="U70" s="139">
        <v>123</v>
      </c>
    </row>
    <row r="71" spans="1:21" ht="12.6" customHeight="1" x14ac:dyDescent="0.2">
      <c r="A71" s="60"/>
      <c r="B71" s="61"/>
      <c r="C71" s="205"/>
      <c r="D71" s="762"/>
      <c r="E71" s="206"/>
      <c r="F71" s="206"/>
      <c r="G71" s="206"/>
      <c r="H71" s="948"/>
      <c r="I71" s="948"/>
      <c r="J71" s="948"/>
      <c r="K71" s="948"/>
      <c r="L71" s="948"/>
      <c r="M71" s="948"/>
      <c r="N71" s="948"/>
      <c r="O71" s="948"/>
      <c r="P71" s="948"/>
      <c r="Q71" s="948"/>
      <c r="R71" s="948"/>
      <c r="S71" s="948"/>
      <c r="T71" s="948"/>
      <c r="U71" s="60"/>
    </row>
    <row r="72" spans="1:21" s="940" customFormat="1" ht="13.15" customHeight="1" x14ac:dyDescent="0.2">
      <c r="A72" s="881">
        <v>1</v>
      </c>
      <c r="B72" s="968" t="s">
        <v>2</v>
      </c>
      <c r="C72" s="970">
        <f>SUM(C7:C14)</f>
        <v>1051.8925737936015</v>
      </c>
      <c r="D72" s="942">
        <f>SUM(D7:D14)</f>
        <v>14661</v>
      </c>
      <c r="E72" s="850">
        <f t="shared" ref="E72:E85" si="6">D72/C72*100</f>
        <v>1393.7735055135704</v>
      </c>
      <c r="F72" s="941">
        <f>SUM(F7:F14)</f>
        <v>453.51739127006891</v>
      </c>
      <c r="G72" s="942">
        <f>SUM(G7:G14)</f>
        <v>197.68378829123046</v>
      </c>
      <c r="H72" s="942">
        <f>SUM(H7:H14)</f>
        <v>116.34301771360003</v>
      </c>
      <c r="I72" s="942">
        <f t="shared" ref="I72:J72" si="7">SUM(I7:I14)</f>
        <v>346.93830701171993</v>
      </c>
      <c r="J72" s="943">
        <f t="shared" si="7"/>
        <v>135.09385779821267</v>
      </c>
      <c r="K72" s="952">
        <f t="shared" ref="K72:K85" si="8">F72/$C72</f>
        <v>0.43114420860913544</v>
      </c>
      <c r="L72" s="952">
        <f t="shared" ref="L72:L85" si="9">G72/$C72</f>
        <v>0.18793153713244035</v>
      </c>
      <c r="M72" s="952">
        <f t="shared" ref="M72:M85" si="10">H72/$C72</f>
        <v>0.11060351656825028</v>
      </c>
      <c r="N72" s="952">
        <f t="shared" ref="N72:N85" si="11">I72/$C72</f>
        <v>0.32982294547484359</v>
      </c>
      <c r="O72" s="957">
        <f t="shared" ref="O72:O85" si="12">J72/$C72</f>
        <v>0.12842932934777071</v>
      </c>
      <c r="P72" s="953">
        <f t="shared" ref="P72:P83" si="13">(F72*10000)/$D72</f>
        <v>309.33591928931787</v>
      </c>
      <c r="Q72" s="953">
        <f t="shared" ref="Q72:Q83" si="14">(G72*10000)/$D72</f>
        <v>134.836497026963</v>
      </c>
      <c r="R72" s="953">
        <f t="shared" ref="R72:R83" si="15">(H72*10000)/$D72</f>
        <v>79.355444862969804</v>
      </c>
      <c r="S72" s="953">
        <f t="shared" ref="S72:S83" si="16">(I72*10000)/$D72</f>
        <v>236.64027488692446</v>
      </c>
      <c r="T72" s="953">
        <f t="shared" ref="T72:T83" si="17">(J72*10000)/$D72</f>
        <v>92.145049995370485</v>
      </c>
      <c r="U72" s="140">
        <v>1</v>
      </c>
    </row>
    <row r="73" spans="1:21" s="940" customFormat="1" ht="13.15" customHeight="1" x14ac:dyDescent="0.2">
      <c r="A73" s="881">
        <v>2</v>
      </c>
      <c r="B73" s="968" t="s">
        <v>6</v>
      </c>
      <c r="C73" s="970">
        <f>SUM(C15:C20)</f>
        <v>563.87638246709309</v>
      </c>
      <c r="D73" s="942">
        <f>SUM(D15:D20)</f>
        <v>17806</v>
      </c>
      <c r="E73" s="850">
        <f t="shared" si="6"/>
        <v>3157.7843218214816</v>
      </c>
      <c r="F73" s="941">
        <f>SUM(F15:F20)</f>
        <v>355.04311447346691</v>
      </c>
      <c r="G73" s="942">
        <f>SUM(G15:G20)</f>
        <v>26.409287719462654</v>
      </c>
      <c r="H73" s="942">
        <f>SUM(H15:H20)</f>
        <v>100.96752886089673</v>
      </c>
      <c r="I73" s="942">
        <f t="shared" ref="I73:J73" si="18">SUM(I15:I20)</f>
        <v>105.88195069353246</v>
      </c>
      <c r="J73" s="943">
        <f t="shared" si="18"/>
        <v>1.9837884391970462</v>
      </c>
      <c r="K73" s="952">
        <f t="shared" si="8"/>
        <v>0.62964707427551581</v>
      </c>
      <c r="L73" s="952">
        <f t="shared" si="9"/>
        <v>4.6835243575756351E-2</v>
      </c>
      <c r="M73" s="952">
        <f t="shared" si="10"/>
        <v>0.17905968754913942</v>
      </c>
      <c r="N73" s="952">
        <f t="shared" si="11"/>
        <v>0.18777511168365268</v>
      </c>
      <c r="O73" s="957">
        <f t="shared" si="12"/>
        <v>3.5181264916922051E-3</v>
      </c>
      <c r="P73" s="953">
        <f t="shared" si="13"/>
        <v>199.39521199228739</v>
      </c>
      <c r="Q73" s="953">
        <f t="shared" si="14"/>
        <v>14.831679051703164</v>
      </c>
      <c r="R73" s="953">
        <f t="shared" si="15"/>
        <v>56.704217039703884</v>
      </c>
      <c r="S73" s="953">
        <f t="shared" si="16"/>
        <v>59.464197851023506</v>
      </c>
      <c r="T73" s="953">
        <f t="shared" si="17"/>
        <v>1.1141123437027105</v>
      </c>
      <c r="U73" s="140">
        <v>2</v>
      </c>
    </row>
    <row r="74" spans="1:21" s="940" customFormat="1" ht="13.15" customHeight="1" x14ac:dyDescent="0.2">
      <c r="A74" s="881">
        <v>3</v>
      </c>
      <c r="B74" s="968" t="s">
        <v>10</v>
      </c>
      <c r="C74" s="970">
        <f>SUM(C21:C26)</f>
        <v>500.07784638203862</v>
      </c>
      <c r="D74" s="942">
        <f>SUM(D21:D26)</f>
        <v>20974</v>
      </c>
      <c r="E74" s="850">
        <f t="shared" si="6"/>
        <v>4194.1470016603653</v>
      </c>
      <c r="F74" s="941">
        <f>SUM(F21:F26)</f>
        <v>343.30608370862979</v>
      </c>
      <c r="G74" s="942">
        <f>SUM(G21:G26)</f>
        <v>27.225606768983219</v>
      </c>
      <c r="H74" s="942">
        <f>SUM(H21:H26)</f>
        <v>95.302076873857231</v>
      </c>
      <c r="I74" s="942">
        <f t="shared" ref="I74:J74" si="19">SUM(I21:I26)</f>
        <v>53.060781721092354</v>
      </c>
      <c r="J74" s="943">
        <f t="shared" si="19"/>
        <v>8.4089040784590914</v>
      </c>
      <c r="K74" s="952">
        <f t="shared" si="8"/>
        <v>0.68650528351211593</v>
      </c>
      <c r="L74" s="952">
        <f t="shared" si="9"/>
        <v>5.4442737197728193E-2</v>
      </c>
      <c r="M74" s="952">
        <f t="shared" si="10"/>
        <v>0.19057448267974347</v>
      </c>
      <c r="N74" s="952">
        <f t="shared" si="11"/>
        <v>0.10610504365465558</v>
      </c>
      <c r="O74" s="957">
        <f t="shared" si="12"/>
        <v>1.6815190153484701E-2</v>
      </c>
      <c r="P74" s="953">
        <f t="shared" si="13"/>
        <v>163.68174106447498</v>
      </c>
      <c r="Q74" s="953">
        <f t="shared" si="14"/>
        <v>12.980645927807389</v>
      </c>
      <c r="R74" s="953">
        <f t="shared" si="15"/>
        <v>45.438198185304302</v>
      </c>
      <c r="S74" s="953">
        <f t="shared" si="16"/>
        <v>25.298360694713622</v>
      </c>
      <c r="T74" s="953">
        <f t="shared" si="17"/>
        <v>4.009203813511534</v>
      </c>
      <c r="U74" s="140">
        <v>3</v>
      </c>
    </row>
    <row r="75" spans="1:21" s="940" customFormat="1" ht="13.15" customHeight="1" x14ac:dyDescent="0.2">
      <c r="A75" s="881">
        <v>4</v>
      </c>
      <c r="B75" s="968" t="s">
        <v>3</v>
      </c>
      <c r="C75" s="970">
        <f>SUM(C27:C34)</f>
        <v>1456.0151421899282</v>
      </c>
      <c r="D75" s="942">
        <f>SUM(D27:D34)</f>
        <v>18650</v>
      </c>
      <c r="E75" s="850">
        <f t="shared" si="6"/>
        <v>1280.8932723013688</v>
      </c>
      <c r="F75" s="941">
        <f>SUM(F27:F34)</f>
        <v>623.09539628785876</v>
      </c>
      <c r="G75" s="942">
        <f>SUM(G27:G34)</f>
        <v>61.476191492920726</v>
      </c>
      <c r="H75" s="942">
        <f>SUM(H27:H34)</f>
        <v>182.64236902607757</v>
      </c>
      <c r="I75" s="942">
        <f t="shared" ref="I75:J75" si="20">SUM(I27:I34)</f>
        <v>600.90901492885098</v>
      </c>
      <c r="J75" s="943">
        <f t="shared" si="20"/>
        <v>49.368361947140876</v>
      </c>
      <c r="K75" s="952">
        <f t="shared" si="8"/>
        <v>0.42794568423971779</v>
      </c>
      <c r="L75" s="952">
        <f t="shared" si="9"/>
        <v>4.2222219887395607E-2</v>
      </c>
      <c r="M75" s="952">
        <f t="shared" si="10"/>
        <v>0.1254398829612261</v>
      </c>
      <c r="N75" s="952">
        <f t="shared" si="11"/>
        <v>0.4127079434249909</v>
      </c>
      <c r="O75" s="957">
        <f t="shared" si="12"/>
        <v>3.3906489374065228E-2</v>
      </c>
      <c r="P75" s="953">
        <f t="shared" si="13"/>
        <v>334.09940819724329</v>
      </c>
      <c r="Q75" s="953">
        <f t="shared" si="14"/>
        <v>32.963105358134442</v>
      </c>
      <c r="R75" s="953">
        <f t="shared" si="15"/>
        <v>97.931565161435699</v>
      </c>
      <c r="S75" s="953">
        <f t="shared" si="16"/>
        <v>322.20322516292276</v>
      </c>
      <c r="T75" s="953">
        <f t="shared" si="17"/>
        <v>26.470971553426743</v>
      </c>
      <c r="U75" s="140">
        <v>4</v>
      </c>
    </row>
    <row r="76" spans="1:21" s="940" customFormat="1" ht="13.15" customHeight="1" x14ac:dyDescent="0.2">
      <c r="A76" s="881">
        <v>5</v>
      </c>
      <c r="B76" s="968" t="s">
        <v>7</v>
      </c>
      <c r="C76" s="970">
        <f>SUM(C35:C39)</f>
        <v>747.61698637114603</v>
      </c>
      <c r="D76" s="942">
        <f>SUM(D35:D39)</f>
        <v>10835</v>
      </c>
      <c r="E76" s="850">
        <f t="shared" si="6"/>
        <v>1449.2715116856757</v>
      </c>
      <c r="F76" s="941">
        <f>SUM(F35:F39)</f>
        <v>265.95866609735822</v>
      </c>
      <c r="G76" s="942">
        <f>SUM(G35:G39)</f>
        <v>35.327001834527422</v>
      </c>
      <c r="H76" s="942">
        <f>SUM(H35:H39)</f>
        <v>65.382647759497061</v>
      </c>
      <c r="I76" s="942">
        <f t="shared" ref="I76:J76" si="21">SUM(I35:I39)</f>
        <v>381.29411427345866</v>
      </c>
      <c r="J76" s="943">
        <f t="shared" si="21"/>
        <v>34.981558240831895</v>
      </c>
      <c r="K76" s="952">
        <f t="shared" si="8"/>
        <v>0.35574187176818106</v>
      </c>
      <c r="L76" s="952">
        <f t="shared" si="9"/>
        <v>4.7252807892984028E-2</v>
      </c>
      <c r="M76" s="952">
        <f t="shared" si="10"/>
        <v>8.7454738123136463E-2</v>
      </c>
      <c r="N76" s="952">
        <f t="shared" si="11"/>
        <v>0.51001264179967343</v>
      </c>
      <c r="O76" s="957">
        <f t="shared" si="12"/>
        <v>4.6790748309008715E-2</v>
      </c>
      <c r="P76" s="953">
        <f t="shared" si="13"/>
        <v>245.46254369853091</v>
      </c>
      <c r="Q76" s="953">
        <f t="shared" si="14"/>
        <v>32.604524074321567</v>
      </c>
      <c r="R76" s="953">
        <f t="shared" si="15"/>
        <v>60.343929634976519</v>
      </c>
      <c r="S76" s="953">
        <f t="shared" si="16"/>
        <v>351.90965784352437</v>
      </c>
      <c r="T76" s="953">
        <f t="shared" si="17"/>
        <v>32.285702114288782</v>
      </c>
      <c r="U76" s="140">
        <v>5</v>
      </c>
    </row>
    <row r="77" spans="1:21" s="940" customFormat="1" ht="13.15" customHeight="1" x14ac:dyDescent="0.2">
      <c r="A77" s="881">
        <v>6</v>
      </c>
      <c r="B77" s="968" t="s">
        <v>11</v>
      </c>
      <c r="C77" s="970">
        <f>SUM(C40:C45)</f>
        <v>3280.341962269611</v>
      </c>
      <c r="D77" s="942">
        <f>SUM(D40:D45)</f>
        <v>7202</v>
      </c>
      <c r="E77" s="850">
        <f t="shared" si="6"/>
        <v>219.55028112426004</v>
      </c>
      <c r="F77" s="941">
        <f>SUM(F40:F45)</f>
        <v>290.50164187604935</v>
      </c>
      <c r="G77" s="942">
        <f>SUM(G40:G45)</f>
        <v>75.630084710457609</v>
      </c>
      <c r="H77" s="942">
        <f>SUM(H40:H45)</f>
        <v>145.13755494736759</v>
      </c>
      <c r="I77" s="942">
        <f t="shared" ref="I77:J77" si="22">SUM(I40:I45)</f>
        <v>2733.0527081225073</v>
      </c>
      <c r="J77" s="943">
        <f t="shared" si="22"/>
        <v>111.65005732368599</v>
      </c>
      <c r="K77" s="952">
        <f t="shared" si="8"/>
        <v>8.8558340934387331E-2</v>
      </c>
      <c r="L77" s="952">
        <f t="shared" si="9"/>
        <v>2.3055548958112428E-2</v>
      </c>
      <c r="M77" s="952">
        <f t="shared" si="10"/>
        <v>4.4244641752821848E-2</v>
      </c>
      <c r="N77" s="952">
        <f t="shared" si="11"/>
        <v>0.83316091418455529</v>
      </c>
      <c r="O77" s="957">
        <f t="shared" si="12"/>
        <v>3.4036103128235226E-2</v>
      </c>
      <c r="P77" s="953">
        <f t="shared" si="13"/>
        <v>403.36245747854673</v>
      </c>
      <c r="Q77" s="953">
        <f t="shared" si="14"/>
        <v>105.01261414948293</v>
      </c>
      <c r="R77" s="953">
        <f t="shared" si="15"/>
        <v>201.52395854952456</v>
      </c>
      <c r="S77" s="953">
        <f t="shared" si="16"/>
        <v>3794.8524133886517</v>
      </c>
      <c r="T77" s="953">
        <f t="shared" si="17"/>
        <v>155.02646115479865</v>
      </c>
      <c r="U77" s="140">
        <v>6</v>
      </c>
    </row>
    <row r="78" spans="1:21" s="940" customFormat="1" ht="13.15" customHeight="1" x14ac:dyDescent="0.2">
      <c r="A78" s="881">
        <v>7</v>
      </c>
      <c r="B78" s="968" t="s">
        <v>4</v>
      </c>
      <c r="C78" s="970">
        <f>SUM(C46:C47)</f>
        <v>800.74881558922107</v>
      </c>
      <c r="D78" s="942">
        <f>SUM(D46:D47)</f>
        <v>4679</v>
      </c>
      <c r="E78" s="850">
        <f t="shared" si="6"/>
        <v>584.32805755160757</v>
      </c>
      <c r="F78" s="941">
        <f>SUM(F46:F47)</f>
        <v>199.93211530120664</v>
      </c>
      <c r="G78" s="942">
        <f>SUM(G46:G47)</f>
        <v>33.983656942446743</v>
      </c>
      <c r="H78" s="942">
        <f>SUM(H46:H47)</f>
        <v>75.740654759745325</v>
      </c>
      <c r="I78" s="942">
        <f t="shared" ref="I78:J78" si="23">SUM(I46:I47)</f>
        <v>522.53118643197615</v>
      </c>
      <c r="J78" s="943">
        <f t="shared" si="23"/>
        <v>2.5448590962927167</v>
      </c>
      <c r="K78" s="952">
        <f t="shared" si="8"/>
        <v>0.24968143743564464</v>
      </c>
      <c r="L78" s="952">
        <f t="shared" si="9"/>
        <v>4.243984665458455E-2</v>
      </c>
      <c r="M78" s="952">
        <f t="shared" si="10"/>
        <v>9.4587282909700601E-2</v>
      </c>
      <c r="N78" s="952">
        <f t="shared" si="11"/>
        <v>0.65255318054698352</v>
      </c>
      <c r="O78" s="957">
        <f t="shared" si="12"/>
        <v>3.1780991076710038E-3</v>
      </c>
      <c r="P78" s="953">
        <f t="shared" si="13"/>
        <v>427.29667728404922</v>
      </c>
      <c r="Q78" s="953">
        <f t="shared" si="14"/>
        <v>72.630170853701102</v>
      </c>
      <c r="R78" s="953">
        <f t="shared" si="15"/>
        <v>161.8735942717361</v>
      </c>
      <c r="S78" s="953">
        <f t="shared" si="16"/>
        <v>1116.7582526864205</v>
      </c>
      <c r="T78" s="953">
        <f t="shared" si="17"/>
        <v>5.4388952688453021</v>
      </c>
      <c r="U78" s="140">
        <v>7</v>
      </c>
    </row>
    <row r="79" spans="1:21" s="940" customFormat="1" ht="13.15" customHeight="1" x14ac:dyDescent="0.2">
      <c r="A79" s="881">
        <v>8</v>
      </c>
      <c r="B79" s="968" t="s">
        <v>5</v>
      </c>
      <c r="C79" s="970">
        <f>SUM(C48:C51)</f>
        <v>584.75939112544677</v>
      </c>
      <c r="D79" s="942">
        <f>SUM(D48:D51)</f>
        <v>5505</v>
      </c>
      <c r="E79" s="850">
        <f t="shared" si="6"/>
        <v>941.41284151160016</v>
      </c>
      <c r="F79" s="941">
        <f>SUM(F48:F51)</f>
        <v>210.35988547952223</v>
      </c>
      <c r="G79" s="942">
        <f>SUM(G48:G51)</f>
        <v>20.206861487296013</v>
      </c>
      <c r="H79" s="942">
        <f>SUM(H48:H51)</f>
        <v>46.02218506035868</v>
      </c>
      <c r="I79" s="942">
        <f t="shared" ref="I79:J79" si="24">SUM(I48:I51)</f>
        <v>325.74544002982287</v>
      </c>
      <c r="J79" s="943">
        <f t="shared" si="24"/>
        <v>2.6318805557430713</v>
      </c>
      <c r="K79" s="952">
        <f t="shared" si="8"/>
        <v>0.35973750686527123</v>
      </c>
      <c r="L79" s="952">
        <f t="shared" si="9"/>
        <v>3.455585629570692E-2</v>
      </c>
      <c r="M79" s="952">
        <f t="shared" si="10"/>
        <v>7.8702772044041733E-2</v>
      </c>
      <c r="N79" s="952">
        <f t="shared" si="11"/>
        <v>0.55705892880639796</v>
      </c>
      <c r="O79" s="957">
        <f t="shared" si="12"/>
        <v>4.5007922842892172E-3</v>
      </c>
      <c r="P79" s="953">
        <f t="shared" si="13"/>
        <v>382.12513256952263</v>
      </c>
      <c r="Q79" s="953">
        <f t="shared" si="14"/>
        <v>36.706378723516828</v>
      </c>
      <c r="R79" s="953">
        <f t="shared" si="15"/>
        <v>83.60069947385773</v>
      </c>
      <c r="S79" s="953">
        <f t="shared" si="16"/>
        <v>591.72650323310245</v>
      </c>
      <c r="T79" s="953">
        <f t="shared" si="17"/>
        <v>4.7808911094333721</v>
      </c>
      <c r="U79" s="140">
        <v>8</v>
      </c>
    </row>
    <row r="80" spans="1:21" s="940" customFormat="1" ht="13.15" customHeight="1" x14ac:dyDescent="0.2">
      <c r="A80" s="881">
        <v>9</v>
      </c>
      <c r="B80" s="968" t="s">
        <v>8</v>
      </c>
      <c r="C80" s="970">
        <f>SUM(C52:C55)</f>
        <v>796.13738491895947</v>
      </c>
      <c r="D80" s="942">
        <f>SUM(D52:D55)</f>
        <v>5385</v>
      </c>
      <c r="E80" s="850">
        <f t="shared" si="6"/>
        <v>676.39079661460073</v>
      </c>
      <c r="F80" s="941">
        <f>SUM(F52:F55)</f>
        <v>193.8607025766872</v>
      </c>
      <c r="G80" s="942">
        <f>SUM(G52:G55)</f>
        <v>18.966685650017283</v>
      </c>
      <c r="H80" s="942">
        <f>SUM(H52:H55)</f>
        <v>93.226051528484589</v>
      </c>
      <c r="I80" s="942">
        <f t="shared" ref="I80:J80" si="25">SUM(I52:I55)</f>
        <v>467.82104005933559</v>
      </c>
      <c r="J80" s="943">
        <f t="shared" si="25"/>
        <v>41.22959075445204</v>
      </c>
      <c r="K80" s="952">
        <f t="shared" si="8"/>
        <v>0.24350156926297425</v>
      </c>
      <c r="L80" s="952">
        <f t="shared" si="9"/>
        <v>2.3823382759431581E-2</v>
      </c>
      <c r="M80" s="952">
        <f t="shared" si="10"/>
        <v>0.11709794476988952</v>
      </c>
      <c r="N80" s="952">
        <f t="shared" si="11"/>
        <v>0.58761345581950797</v>
      </c>
      <c r="O80" s="957">
        <f t="shared" si="12"/>
        <v>5.1787030147628213E-2</v>
      </c>
      <c r="P80" s="953">
        <f t="shared" si="13"/>
        <v>360.00130469208398</v>
      </c>
      <c r="Q80" s="953">
        <f t="shared" si="14"/>
        <v>35.221328969391422</v>
      </c>
      <c r="R80" s="953">
        <f t="shared" si="15"/>
        <v>173.12172985791008</v>
      </c>
      <c r="S80" s="953">
        <f t="shared" si="16"/>
        <v>868.74844950665852</v>
      </c>
      <c r="T80" s="953">
        <f t="shared" si="17"/>
        <v>76.563771131758656</v>
      </c>
      <c r="U80" s="140">
        <v>9</v>
      </c>
    </row>
    <row r="81" spans="1:21" s="940" customFormat="1" ht="13.15" customHeight="1" x14ac:dyDescent="0.2">
      <c r="A81" s="881">
        <v>10</v>
      </c>
      <c r="B81" s="968" t="s">
        <v>9</v>
      </c>
      <c r="C81" s="970">
        <f>SUM(C56:C64)</f>
        <v>2555.7631625131967</v>
      </c>
      <c r="D81" s="942">
        <f>SUM(D56:D64)</f>
        <v>9340</v>
      </c>
      <c r="E81" s="850">
        <f t="shared" si="6"/>
        <v>365.44857273925015</v>
      </c>
      <c r="F81" s="941">
        <f>SUM(F56:F64)</f>
        <v>317.95886452586967</v>
      </c>
      <c r="G81" s="942">
        <f>SUM(G56:G64)</f>
        <v>19.310736050105824</v>
      </c>
      <c r="H81" s="942">
        <f>SUM(H56:H64)</f>
        <v>160.71806811069715</v>
      </c>
      <c r="I81" s="942">
        <f t="shared" ref="I81:J81" si="26">SUM(I56:I64)</f>
        <v>1944.961606797508</v>
      </c>
      <c r="J81" s="943">
        <f t="shared" si="26"/>
        <v>132.12462307912162</v>
      </c>
      <c r="K81" s="952">
        <f t="shared" si="8"/>
        <v>0.12440857947620093</v>
      </c>
      <c r="L81" s="952">
        <f t="shared" si="9"/>
        <v>7.5557611649417116E-3</v>
      </c>
      <c r="M81" s="952">
        <f t="shared" si="10"/>
        <v>6.2884570240325344E-2</v>
      </c>
      <c r="N81" s="952">
        <f t="shared" si="11"/>
        <v>0.76101011053189294</v>
      </c>
      <c r="O81" s="957">
        <f t="shared" si="12"/>
        <v>5.1696739751580713E-2</v>
      </c>
      <c r="P81" s="953">
        <f t="shared" si="13"/>
        <v>340.42704981356496</v>
      </c>
      <c r="Q81" s="953">
        <f t="shared" si="14"/>
        <v>20.675306263496598</v>
      </c>
      <c r="R81" s="953">
        <f t="shared" si="15"/>
        <v>172.07501939046804</v>
      </c>
      <c r="S81" s="953">
        <f t="shared" si="16"/>
        <v>2082.4000072778458</v>
      </c>
      <c r="T81" s="953">
        <f t="shared" si="17"/>
        <v>141.46105254723943</v>
      </c>
      <c r="U81" s="140">
        <v>10</v>
      </c>
    </row>
    <row r="82" spans="1:21" s="940" customFormat="1" ht="13.15" customHeight="1" x14ac:dyDescent="0.2">
      <c r="A82" s="881">
        <v>11</v>
      </c>
      <c r="B82" s="968" t="s">
        <v>93</v>
      </c>
      <c r="C82" s="970">
        <f>SUM(C65:C67)</f>
        <v>487.12746657397548</v>
      </c>
      <c r="D82" s="942">
        <f>SUM(D65:D67)</f>
        <v>10629</v>
      </c>
      <c r="E82" s="850">
        <f t="shared" si="6"/>
        <v>2181.9750946820968</v>
      </c>
      <c r="F82" s="941">
        <f>SUM(F65:F67)</f>
        <v>211.93338918524819</v>
      </c>
      <c r="G82" s="942">
        <f>SUM(G65:G67)</f>
        <v>25.564658448392354</v>
      </c>
      <c r="H82" s="942">
        <f>SUM(H65:H67)</f>
        <v>50.889318128427142</v>
      </c>
      <c r="I82" s="942">
        <f t="shared" ref="I82:J82" si="27">SUM(I65:I67)</f>
        <v>220.84820325610713</v>
      </c>
      <c r="J82" s="943">
        <f t="shared" si="27"/>
        <v>3.4565560041930383</v>
      </c>
      <c r="K82" s="952">
        <f t="shared" si="8"/>
        <v>0.43506762342062238</v>
      </c>
      <c r="L82" s="952">
        <f t="shared" si="9"/>
        <v>5.2480429051130276E-2</v>
      </c>
      <c r="M82" s="952">
        <f t="shared" si="10"/>
        <v>0.10446817644329866</v>
      </c>
      <c r="N82" s="952">
        <f t="shared" si="11"/>
        <v>0.45336840644474102</v>
      </c>
      <c r="O82" s="957">
        <f t="shared" si="12"/>
        <v>7.0957936913379187E-3</v>
      </c>
      <c r="P82" s="953">
        <f t="shared" si="13"/>
        <v>199.39165413985151</v>
      </c>
      <c r="Q82" s="953">
        <f t="shared" si="14"/>
        <v>24.051800214876614</v>
      </c>
      <c r="R82" s="953">
        <f t="shared" si="15"/>
        <v>47.877804241628695</v>
      </c>
      <c r="S82" s="953">
        <f t="shared" si="16"/>
        <v>207.77890982793031</v>
      </c>
      <c r="T82" s="953">
        <f t="shared" si="17"/>
        <v>3.2520048962207526</v>
      </c>
      <c r="U82" s="140">
        <v>11</v>
      </c>
    </row>
    <row r="83" spans="1:21" s="686" customFormat="1" ht="13.15" customHeight="1" x14ac:dyDescent="0.2">
      <c r="A83" s="881">
        <v>12</v>
      </c>
      <c r="B83" s="968" t="s">
        <v>165</v>
      </c>
      <c r="C83" s="970">
        <f>SUM(C68:C70)</f>
        <v>510.29089545167801</v>
      </c>
      <c r="D83" s="942">
        <f>SUM(D68:D70)</f>
        <v>13651</v>
      </c>
      <c r="E83" s="850">
        <f t="shared" si="6"/>
        <v>2675.1408111871124</v>
      </c>
      <c r="F83" s="941">
        <f>SUM(F68:F70)</f>
        <v>235.47195202354524</v>
      </c>
      <c r="G83" s="942">
        <f>SUM(G68:G70)</f>
        <v>15.07173898515763</v>
      </c>
      <c r="H83" s="942">
        <f>SUM(H68:H70)</f>
        <v>100.70535238247089</v>
      </c>
      <c r="I83" s="942">
        <f t="shared" ref="I83:J83" si="28">SUM(I68:I70)</f>
        <v>171.59495902557737</v>
      </c>
      <c r="J83" s="943">
        <f t="shared" si="28"/>
        <v>2.5186320200846506</v>
      </c>
      <c r="K83" s="952">
        <f t="shared" si="8"/>
        <v>0.46144650849613927</v>
      </c>
      <c r="L83" s="952">
        <f t="shared" si="9"/>
        <v>2.9535582781301743E-2</v>
      </c>
      <c r="M83" s="952">
        <f t="shared" si="10"/>
        <v>0.19734891074890279</v>
      </c>
      <c r="N83" s="952">
        <f t="shared" si="11"/>
        <v>0.33626890182646135</v>
      </c>
      <c r="O83" s="957">
        <f t="shared" si="12"/>
        <v>4.9356789284968781E-3</v>
      </c>
      <c r="P83" s="953">
        <f t="shared" si="13"/>
        <v>172.49428761522617</v>
      </c>
      <c r="Q83" s="953">
        <f t="shared" si="14"/>
        <v>11.040758175340729</v>
      </c>
      <c r="R83" s="953">
        <f t="shared" si="15"/>
        <v>73.771410433280266</v>
      </c>
      <c r="S83" s="953">
        <f t="shared" si="16"/>
        <v>125.70138380014458</v>
      </c>
      <c r="T83" s="953">
        <f t="shared" si="17"/>
        <v>1.8450164970219403</v>
      </c>
      <c r="U83" s="140">
        <v>12</v>
      </c>
    </row>
    <row r="84" spans="1:21" s="948" customFormat="1" ht="9" customHeight="1" x14ac:dyDescent="0.2">
      <c r="A84" s="881"/>
      <c r="B84" s="968"/>
      <c r="C84" s="207"/>
      <c r="D84" s="208"/>
      <c r="E84" s="849"/>
      <c r="F84" s="935"/>
      <c r="G84" s="208"/>
      <c r="H84" s="208"/>
      <c r="I84" s="208"/>
      <c r="J84" s="944"/>
      <c r="K84" s="949"/>
      <c r="L84" s="949"/>
      <c r="M84" s="949"/>
      <c r="N84" s="949"/>
      <c r="O84" s="958"/>
      <c r="P84" s="950"/>
      <c r="Q84" s="950"/>
      <c r="R84" s="950"/>
      <c r="S84" s="950"/>
      <c r="T84" s="950"/>
      <c r="U84" s="881"/>
    </row>
    <row r="85" spans="1:21" s="931" customFormat="1" ht="13.15" customHeight="1" x14ac:dyDescent="0.25">
      <c r="A85" s="938"/>
      <c r="B85" s="969" t="s">
        <v>20</v>
      </c>
      <c r="C85" s="971">
        <f>SUM(C72:C83)</f>
        <v>13334.648009645894</v>
      </c>
      <c r="D85" s="946">
        <f>SUM(D72:D83)</f>
        <v>139317</v>
      </c>
      <c r="E85" s="939">
        <f t="shared" si="6"/>
        <v>1044.7744844799965</v>
      </c>
      <c r="F85" s="945">
        <f>SUM(F72:F83)</f>
        <v>3700.9392028055113</v>
      </c>
      <c r="G85" s="946">
        <f>SUM(G72:G83)</f>
        <v>556.85629838099794</v>
      </c>
      <c r="H85" s="946">
        <f>SUM(H72:H83)</f>
        <v>1233.0768251514801</v>
      </c>
      <c r="I85" s="946">
        <f t="shared" ref="I85:J85" si="29">SUM(I72:I83)</f>
        <v>7874.6393123514881</v>
      </c>
      <c r="J85" s="939">
        <f t="shared" si="29"/>
        <v>525.99266933741467</v>
      </c>
      <c r="K85" s="954">
        <f t="shared" si="8"/>
        <v>0.27754307426250474</v>
      </c>
      <c r="L85" s="954">
        <f t="shared" si="9"/>
        <v>4.1760104802030351E-2</v>
      </c>
      <c r="M85" s="954">
        <f t="shared" si="10"/>
        <v>9.2471644115353357E-2</v>
      </c>
      <c r="N85" s="954">
        <f t="shared" si="11"/>
        <v>0.59053972078267114</v>
      </c>
      <c r="O85" s="959">
        <f t="shared" si="12"/>
        <v>3.9445560839470747E-2</v>
      </c>
      <c r="P85" s="955">
        <f t="shared" ref="P85" si="30">(F85*10000)/$D85</f>
        <v>265.6487867816212</v>
      </c>
      <c r="Q85" s="955">
        <f t="shared" ref="Q85" si="31">(G85*10000)/$D85</f>
        <v>39.970448572751202</v>
      </c>
      <c r="R85" s="955">
        <f t="shared" ref="R85" si="32">(H85*10000)/$D85</f>
        <v>88.508712156555191</v>
      </c>
      <c r="S85" s="955">
        <f t="shared" ref="S85" si="33">(I85*10000)/$D85</f>
        <v>565.23176011193812</v>
      </c>
      <c r="T85" s="955">
        <f t="shared" ref="T85" si="34">(J85*10000)/$D85</f>
        <v>37.755095884738736</v>
      </c>
      <c r="U85" s="1010" t="s">
        <v>247</v>
      </c>
    </row>
    <row r="86" spans="1:21" s="960" customFormat="1" ht="9" customHeight="1" x14ac:dyDescent="0.25">
      <c r="A86" s="209"/>
      <c r="B86" s="210"/>
      <c r="C86" s="211"/>
      <c r="D86" s="212"/>
      <c r="E86" s="213"/>
      <c r="F86" s="214"/>
      <c r="G86" s="213"/>
      <c r="H86" s="956"/>
      <c r="I86" s="956"/>
      <c r="J86" s="956"/>
      <c r="K86" s="956"/>
      <c r="L86" s="956"/>
      <c r="M86" s="956"/>
      <c r="N86" s="956"/>
      <c r="O86" s="956"/>
      <c r="P86" s="956"/>
      <c r="Q86" s="956"/>
      <c r="R86" s="956"/>
      <c r="S86" s="956"/>
      <c r="T86" s="956"/>
      <c r="U86" s="209"/>
    </row>
    <row r="87" spans="1:21" s="948" customFormat="1" ht="3.75" customHeight="1" x14ac:dyDescent="0.25">
      <c r="A87" s="215"/>
      <c r="B87" s="216"/>
      <c r="C87" s="217"/>
      <c r="D87" s="218"/>
      <c r="E87" s="219"/>
      <c r="F87" s="220"/>
      <c r="G87" s="219"/>
      <c r="U87"/>
    </row>
    <row r="88" spans="1:21" s="948" customFormat="1" ht="13.15" customHeight="1" x14ac:dyDescent="0.2">
      <c r="A88" s="221" t="s">
        <v>241</v>
      </c>
      <c r="B88" s="196"/>
      <c r="C88" s="197"/>
      <c r="D88" s="198"/>
      <c r="E88" s="222"/>
      <c r="F88" s="198"/>
      <c r="T88" s="66" t="s">
        <v>234</v>
      </c>
      <c r="U88" s="53"/>
    </row>
    <row r="89" spans="1:21" ht="9" customHeight="1" x14ac:dyDescent="0.2">
      <c r="A89" s="961"/>
      <c r="B89" s="962"/>
      <c r="C89" s="962"/>
      <c r="D89" s="962"/>
      <c r="E89" s="963"/>
      <c r="F89" s="962"/>
      <c r="G89" s="963"/>
    </row>
    <row r="90" spans="1:21" ht="15.75" x14ac:dyDescent="0.25">
      <c r="A90" s="964"/>
      <c r="D90" s="965"/>
      <c r="S90" s="177"/>
    </row>
    <row r="91" spans="1:21" x14ac:dyDescent="0.2">
      <c r="A91" s="964"/>
    </row>
    <row r="92" spans="1:21" ht="15" x14ac:dyDescent="0.2">
      <c r="A92" s="964"/>
      <c r="H92" s="37"/>
    </row>
    <row r="93" spans="1:21" x14ac:dyDescent="0.2">
      <c r="A93" s="964"/>
    </row>
    <row r="94" spans="1:21" x14ac:dyDescent="0.2">
      <c r="A94" s="964"/>
    </row>
    <row r="95" spans="1:21" x14ac:dyDescent="0.2">
      <c r="A95" s="964"/>
    </row>
    <row r="96" spans="1:21" x14ac:dyDescent="0.2">
      <c r="A96" s="964"/>
    </row>
    <row r="97" spans="1:7" x14ac:dyDescent="0.2">
      <c r="A97" s="964"/>
    </row>
    <row r="98" spans="1:7" x14ac:dyDescent="0.2">
      <c r="A98" s="964"/>
    </row>
    <row r="99" spans="1:7" x14ac:dyDescent="0.2">
      <c r="A99" s="964"/>
    </row>
    <row r="109" spans="1:7" x14ac:dyDescent="0.2">
      <c r="G109" s="966"/>
    </row>
    <row r="110" spans="1:7" x14ac:dyDescent="0.2">
      <c r="G110" s="33"/>
    </row>
  </sheetData>
  <phoneticPr fontId="16" type="noConversion"/>
  <hyperlinks>
    <hyperlink ref="T2" location="INHALT!A1" display="INHALT!A1" xr:uid="{3E1DC60C-083A-41BA-B17A-8F936C701E40}"/>
    <hyperlink ref="J2" location="INHALT!A1" display="INHALT!A1" xr:uid="{46953521-0CB4-4A60-B46A-263955B80469}"/>
  </hyperlinks>
  <printOptions horizontalCentered="1" gridLines="1"/>
  <pageMargins left="0.31496062992125984" right="0.39370078740157483" top="0.19685039370078741" bottom="0.31496062992125984" header="3.937007874015748E-2" footer="0.23622047244094491"/>
  <pageSetup paperSize="9" scale="83" firstPageNumber="22" fitToHeight="0" orientation="landscape" useFirstPageNumber="1" r:id="rId1"/>
  <headerFooter alignWithMargins="0">
    <oddFooter>Seite &amp;P</oddFooter>
  </headerFooter>
  <rowBreaks count="1" manualBreakCount="1">
    <brk id="47" max="16383"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89"/>
  <sheetViews>
    <sheetView showWhiteSpace="0" zoomScale="85" zoomScaleNormal="85" zoomScaleSheetLayoutView="145" workbookViewId="0">
      <pane ySplit="7" topLeftCell="A8" activePane="bottomLeft" state="frozen"/>
      <selection activeCell="A80" sqref="A80:XFD80"/>
      <selection pane="bottomLeft" activeCell="F14" sqref="F14"/>
    </sheetView>
  </sheetViews>
  <sheetFormatPr baseColWidth="10" defaultColWidth="11.42578125" defaultRowHeight="12.75" x14ac:dyDescent="0.2"/>
  <cols>
    <col min="1" max="1" width="5.42578125" style="17" customWidth="1"/>
    <col min="2" max="2" width="22.5703125" style="17" customWidth="1"/>
    <col min="3" max="3" width="8.5703125" style="17" bestFit="1" customWidth="1"/>
    <col min="4" max="4" width="8.28515625" style="17" customWidth="1"/>
    <col min="5" max="5" width="5.7109375" style="17" customWidth="1"/>
    <col min="6" max="6" width="6.85546875" style="17" customWidth="1"/>
    <col min="7" max="7" width="6" style="17" customWidth="1"/>
    <col min="8" max="8" width="6.28515625" style="17" customWidth="1"/>
    <col min="9" max="9" width="5.85546875" style="17" customWidth="1"/>
    <col min="10" max="10" width="7.5703125" style="17" customWidth="1"/>
    <col min="11" max="11" width="4.5703125" style="17" bestFit="1" customWidth="1"/>
    <col min="12" max="12" width="6" style="17" customWidth="1"/>
    <col min="13" max="13" width="4.5703125" style="17" customWidth="1"/>
    <col min="14" max="16384" width="11.42578125" style="17"/>
  </cols>
  <sheetData>
    <row r="1" spans="1:15" x14ac:dyDescent="0.2">
      <c r="A1" s="1054">
        <v>44561</v>
      </c>
      <c r="B1" s="55"/>
      <c r="C1" s="55"/>
      <c r="D1" s="55"/>
      <c r="E1" s="55"/>
      <c r="F1" s="55"/>
      <c r="G1" s="55"/>
      <c r="H1" s="55"/>
      <c r="I1" s="55"/>
      <c r="J1" s="55"/>
      <c r="K1" s="55"/>
      <c r="L1" s="55"/>
      <c r="M1" s="1068" t="str">
        <f>HYPERLINK("[Kleinräumige Statistik Daten Prototyp.xlsx]INHALT!A1","zum Inhaltsverzeichnis")</f>
        <v>zum Inhaltsverzeichnis</v>
      </c>
    </row>
    <row r="2" spans="1:15" ht="15.75" x14ac:dyDescent="0.25">
      <c r="A2" s="54" t="str">
        <f>CONCATENATE("Bevölkerung ab 18 Jahren der Unterbezirke am ",CONCATENATE(DAY(A1),".",MONTH(A1),".",YEAR(A1))," nach Familienstand")</f>
        <v>Bevölkerung ab 18 Jahren der Unterbezirke am 31.12.2021 nach Familienstand</v>
      </c>
      <c r="B2" s="54"/>
      <c r="C2" s="223"/>
      <c r="D2" s="223"/>
      <c r="E2" s="223"/>
      <c r="F2" s="223"/>
      <c r="G2" s="223"/>
      <c r="H2" s="223"/>
      <c r="I2" s="223"/>
      <c r="J2" s="223"/>
      <c r="K2" s="223"/>
      <c r="L2" s="223"/>
      <c r="M2" s="53"/>
    </row>
    <row r="3" spans="1:15" s="19" customFormat="1" ht="13.15" customHeight="1" x14ac:dyDescent="0.25">
      <c r="A3" s="56" t="s">
        <v>1</v>
      </c>
      <c r="B3" s="54"/>
      <c r="C3" s="223"/>
      <c r="D3" s="223"/>
      <c r="E3" s="223"/>
      <c r="F3" s="223"/>
      <c r="G3" s="223"/>
      <c r="H3" s="223"/>
      <c r="I3" s="223"/>
      <c r="J3" s="223"/>
      <c r="K3" s="223"/>
      <c r="L3" s="223"/>
      <c r="M3" s="66" t="s">
        <v>495</v>
      </c>
    </row>
    <row r="4" spans="1:15" x14ac:dyDescent="0.2">
      <c r="A4" s="55"/>
      <c r="B4" s="55"/>
      <c r="C4" s="55"/>
      <c r="D4" s="55"/>
      <c r="E4" s="55"/>
      <c r="F4" s="55"/>
      <c r="G4" s="55"/>
      <c r="H4" s="55"/>
      <c r="I4" s="55"/>
      <c r="J4" s="55"/>
      <c r="K4" s="55"/>
      <c r="L4" s="55"/>
      <c r="M4" s="53"/>
    </row>
    <row r="5" spans="1:15" ht="14.45" customHeight="1" x14ac:dyDescent="0.2">
      <c r="A5" s="172" t="s">
        <v>202</v>
      </c>
      <c r="B5" s="168" t="s">
        <v>170</v>
      </c>
      <c r="C5" s="233" t="s">
        <v>111</v>
      </c>
      <c r="D5" s="262" t="s">
        <v>114</v>
      </c>
      <c r="E5" s="262"/>
      <c r="F5" s="707"/>
      <c r="G5" s="707"/>
      <c r="H5" s="707"/>
      <c r="I5" s="707"/>
      <c r="J5" s="707"/>
      <c r="K5" s="707"/>
      <c r="L5" s="707"/>
      <c r="M5" s="133"/>
    </row>
    <row r="6" spans="1:15" s="21" customFormat="1" ht="15" customHeight="1" x14ac:dyDescent="0.2">
      <c r="A6" s="253" t="s">
        <v>203</v>
      </c>
      <c r="B6" s="237" t="s">
        <v>172</v>
      </c>
      <c r="C6" s="706"/>
      <c r="D6" s="662" t="s">
        <v>25</v>
      </c>
      <c r="E6" s="238"/>
      <c r="F6" s="710" t="s">
        <v>331</v>
      </c>
      <c r="G6" s="238"/>
      <c r="H6" s="662" t="s">
        <v>332</v>
      </c>
      <c r="I6" s="238"/>
      <c r="J6" s="662" t="s">
        <v>333</v>
      </c>
      <c r="K6" s="238"/>
      <c r="L6" s="662" t="s">
        <v>334</v>
      </c>
      <c r="M6" s="709"/>
    </row>
    <row r="7" spans="1:15" s="21" customFormat="1" ht="12.75" customHeight="1" x14ac:dyDescent="0.2">
      <c r="A7" s="644"/>
      <c r="B7" s="225"/>
      <c r="C7" s="229" t="s">
        <v>224</v>
      </c>
      <c r="D7" s="252" t="s">
        <v>224</v>
      </c>
      <c r="E7" s="252" t="s">
        <v>223</v>
      </c>
      <c r="F7" s="252" t="s">
        <v>224</v>
      </c>
      <c r="G7" s="252" t="s">
        <v>223</v>
      </c>
      <c r="H7" s="252" t="s">
        <v>224</v>
      </c>
      <c r="I7" s="252" t="s">
        <v>223</v>
      </c>
      <c r="J7" s="252" t="s">
        <v>224</v>
      </c>
      <c r="K7" s="250" t="s">
        <v>223</v>
      </c>
      <c r="L7" s="663" t="s">
        <v>224</v>
      </c>
      <c r="M7" s="593" t="s">
        <v>223</v>
      </c>
    </row>
    <row r="8" spans="1:15" s="21" customFormat="1" ht="12.75" customHeight="1" x14ac:dyDescent="0.2">
      <c r="A8" s="226"/>
      <c r="B8" s="226"/>
      <c r="C8" s="227"/>
      <c r="D8" s="227"/>
      <c r="E8" s="227"/>
      <c r="F8" s="227"/>
      <c r="G8" s="227"/>
      <c r="H8" s="227"/>
      <c r="I8" s="227"/>
      <c r="J8" s="227"/>
      <c r="K8" s="227"/>
      <c r="L8" s="227"/>
      <c r="M8" s="642"/>
    </row>
    <row r="9" spans="1:15" s="22" customFormat="1" ht="13.15" customHeight="1" x14ac:dyDescent="0.2">
      <c r="A9" s="87">
        <v>10</v>
      </c>
      <c r="B9" s="61" t="s">
        <v>37</v>
      </c>
      <c r="C9" s="834">
        <v>495</v>
      </c>
      <c r="D9" s="677">
        <v>200</v>
      </c>
      <c r="E9" s="833">
        <v>40.283400809716603</v>
      </c>
      <c r="F9" s="677">
        <v>200</v>
      </c>
      <c r="G9" s="833">
        <v>40.08097165991903</v>
      </c>
      <c r="H9" s="677">
        <v>25</v>
      </c>
      <c r="I9" s="833">
        <v>5.4655870445344128</v>
      </c>
      <c r="J9" s="677">
        <v>60</v>
      </c>
      <c r="K9" s="833">
        <v>11.740890688259109</v>
      </c>
      <c r="L9" s="129">
        <v>10</v>
      </c>
      <c r="M9" s="760">
        <v>2.42914979757085</v>
      </c>
      <c r="N9" s="19"/>
      <c r="O9" s="813"/>
    </row>
    <row r="10" spans="1:15" s="22" customFormat="1" ht="13.15" customHeight="1" x14ac:dyDescent="0.2">
      <c r="A10" s="87">
        <v>11</v>
      </c>
      <c r="B10" s="61" t="s">
        <v>38</v>
      </c>
      <c r="C10" s="834">
        <v>1040</v>
      </c>
      <c r="D10" s="677">
        <v>590</v>
      </c>
      <c r="E10" s="833">
        <v>56.647398843930638</v>
      </c>
      <c r="F10" s="677">
        <v>255</v>
      </c>
      <c r="G10" s="833">
        <v>24.566473988439306</v>
      </c>
      <c r="H10" s="677">
        <v>70</v>
      </c>
      <c r="I10" s="833">
        <v>6.5510597302504818</v>
      </c>
      <c r="J10" s="677">
        <v>105</v>
      </c>
      <c r="K10" s="833">
        <v>10.308285163776493</v>
      </c>
      <c r="L10" s="926">
        <v>20</v>
      </c>
      <c r="M10" s="760">
        <v>1.9267822736030826</v>
      </c>
      <c r="N10" s="19"/>
      <c r="O10" s="813"/>
    </row>
    <row r="11" spans="1:15" s="22" customFormat="1" ht="13.15" customHeight="1" x14ac:dyDescent="0.2">
      <c r="A11" s="87">
        <v>12</v>
      </c>
      <c r="B11" s="61" t="s">
        <v>90</v>
      </c>
      <c r="C11" s="834">
        <v>2125</v>
      </c>
      <c r="D11" s="677">
        <v>1055</v>
      </c>
      <c r="E11" s="833">
        <v>49.717779868297271</v>
      </c>
      <c r="F11" s="677">
        <v>655</v>
      </c>
      <c r="G11" s="833">
        <v>30.761994355597366</v>
      </c>
      <c r="H11" s="677">
        <v>200</v>
      </c>
      <c r="I11" s="833">
        <v>9.313264346190028</v>
      </c>
      <c r="J11" s="677">
        <v>195</v>
      </c>
      <c r="K11" s="833">
        <v>9.219190968955786</v>
      </c>
      <c r="L11" s="926">
        <v>20</v>
      </c>
      <c r="M11" s="760">
        <v>0.98777046095954846</v>
      </c>
      <c r="N11" s="19"/>
      <c r="O11" s="813"/>
    </row>
    <row r="12" spans="1:15" s="22" customFormat="1" ht="13.15" customHeight="1" x14ac:dyDescent="0.2">
      <c r="A12" s="87">
        <v>13</v>
      </c>
      <c r="B12" s="61" t="s">
        <v>39</v>
      </c>
      <c r="C12" s="834">
        <v>325</v>
      </c>
      <c r="D12" s="677">
        <v>165</v>
      </c>
      <c r="E12" s="833">
        <v>50.617283950617285</v>
      </c>
      <c r="F12" s="677">
        <v>115</v>
      </c>
      <c r="G12" s="833">
        <v>35.185185185185183</v>
      </c>
      <c r="H12" s="677">
        <v>10</v>
      </c>
      <c r="I12" s="833">
        <v>3.3950617283950617</v>
      </c>
      <c r="J12" s="677">
        <v>35</v>
      </c>
      <c r="K12" s="833">
        <v>10.185185185185185</v>
      </c>
      <c r="L12" s="926">
        <v>0</v>
      </c>
      <c r="M12" s="760">
        <v>0.61728395061728392</v>
      </c>
      <c r="N12" s="19"/>
      <c r="O12" s="813"/>
    </row>
    <row r="13" spans="1:15" s="22" customFormat="1" ht="13.15" customHeight="1" x14ac:dyDescent="0.2">
      <c r="A13" s="87">
        <v>14</v>
      </c>
      <c r="B13" s="61" t="s">
        <v>40</v>
      </c>
      <c r="C13" s="834">
        <v>2355</v>
      </c>
      <c r="D13" s="677">
        <v>1375</v>
      </c>
      <c r="E13" s="833">
        <v>58.411214953271028</v>
      </c>
      <c r="F13" s="677">
        <v>665</v>
      </c>
      <c r="G13" s="833">
        <v>28.292268479184369</v>
      </c>
      <c r="H13" s="677">
        <v>80</v>
      </c>
      <c r="I13" s="833">
        <v>3.3135089209855564</v>
      </c>
      <c r="J13" s="677">
        <v>205</v>
      </c>
      <c r="K13" s="833">
        <v>8.7510620220900606</v>
      </c>
      <c r="L13" s="926">
        <v>30</v>
      </c>
      <c r="M13" s="760">
        <v>1.231945624468989</v>
      </c>
      <c r="N13" s="19"/>
      <c r="O13" s="813"/>
    </row>
    <row r="14" spans="1:15" s="22" customFormat="1" ht="13.15" customHeight="1" x14ac:dyDescent="0.2">
      <c r="A14" s="87">
        <v>15</v>
      </c>
      <c r="B14" s="61" t="s">
        <v>41</v>
      </c>
      <c r="C14" s="834">
        <v>950</v>
      </c>
      <c r="D14" s="677">
        <v>270</v>
      </c>
      <c r="E14" s="833">
        <v>28.556375131717598</v>
      </c>
      <c r="F14" s="677">
        <v>545</v>
      </c>
      <c r="G14" s="833">
        <v>57.218124341412015</v>
      </c>
      <c r="H14" s="677">
        <v>70</v>
      </c>
      <c r="I14" s="833">
        <v>7.1654373024236033</v>
      </c>
      <c r="J14" s="677">
        <v>65</v>
      </c>
      <c r="K14" s="833">
        <v>6.638566912539515</v>
      </c>
      <c r="L14" s="926">
        <v>5</v>
      </c>
      <c r="M14" s="760">
        <v>0.42149631190727077</v>
      </c>
      <c r="N14" s="19"/>
      <c r="O14" s="813"/>
    </row>
    <row r="15" spans="1:15" s="22" customFormat="1" ht="13.15" customHeight="1" x14ac:dyDescent="0.2">
      <c r="A15" s="87">
        <v>16</v>
      </c>
      <c r="B15" s="61" t="s">
        <v>99</v>
      </c>
      <c r="C15" s="834">
        <v>2375</v>
      </c>
      <c r="D15" s="677">
        <v>745</v>
      </c>
      <c r="E15" s="833">
        <v>31.394858828487148</v>
      </c>
      <c r="F15" s="677">
        <v>1240</v>
      </c>
      <c r="G15" s="833">
        <v>52.254530130636326</v>
      </c>
      <c r="H15" s="677">
        <v>155</v>
      </c>
      <c r="I15" s="833">
        <v>6.5739570164348917</v>
      </c>
      <c r="J15" s="677">
        <v>220</v>
      </c>
      <c r="K15" s="833">
        <v>9.3552465233881161</v>
      </c>
      <c r="L15" s="926">
        <v>10</v>
      </c>
      <c r="M15" s="760">
        <v>0.42140750105351876</v>
      </c>
      <c r="N15" s="19"/>
      <c r="O15" s="813"/>
    </row>
    <row r="16" spans="1:15" s="22" customFormat="1" ht="13.15" customHeight="1" x14ac:dyDescent="0.2">
      <c r="A16" s="87">
        <v>17</v>
      </c>
      <c r="B16" s="61" t="s">
        <v>42</v>
      </c>
      <c r="C16" s="834">
        <v>3080</v>
      </c>
      <c r="D16" s="677">
        <v>1185</v>
      </c>
      <c r="E16" s="833">
        <v>38.434048083170893</v>
      </c>
      <c r="F16" s="677">
        <v>1400</v>
      </c>
      <c r="G16" s="833">
        <v>45.419103313840154</v>
      </c>
      <c r="H16" s="677">
        <v>165</v>
      </c>
      <c r="I16" s="833">
        <v>5.3931124106562702</v>
      </c>
      <c r="J16" s="677">
        <v>315</v>
      </c>
      <c r="K16" s="833">
        <v>10.266406757634828</v>
      </c>
      <c r="L16" s="926">
        <v>15</v>
      </c>
      <c r="M16" s="760">
        <v>0.48732943469785572</v>
      </c>
      <c r="N16" s="19"/>
      <c r="O16" s="813"/>
    </row>
    <row r="17" spans="1:15" s="22" customFormat="1" ht="13.15" customHeight="1" x14ac:dyDescent="0.2">
      <c r="A17" s="87">
        <v>21</v>
      </c>
      <c r="B17" s="61" t="s">
        <v>43</v>
      </c>
      <c r="C17" s="834">
        <v>1420</v>
      </c>
      <c r="D17" s="677">
        <v>570</v>
      </c>
      <c r="E17" s="833">
        <v>40.070422535211272</v>
      </c>
      <c r="F17" s="677">
        <v>655</v>
      </c>
      <c r="G17" s="833">
        <v>46.056338028169016</v>
      </c>
      <c r="H17" s="677">
        <v>75</v>
      </c>
      <c r="I17" s="833">
        <v>5.28169014084507</v>
      </c>
      <c r="J17" s="677">
        <v>110</v>
      </c>
      <c r="K17" s="833">
        <v>7.605633802816901</v>
      </c>
      <c r="L17" s="926">
        <v>15</v>
      </c>
      <c r="M17" s="760">
        <v>0.9859154929577465</v>
      </c>
      <c r="N17" s="19"/>
      <c r="O17" s="813"/>
    </row>
    <row r="18" spans="1:15" s="22" customFormat="1" ht="13.15" customHeight="1" x14ac:dyDescent="0.2">
      <c r="A18" s="87">
        <v>22</v>
      </c>
      <c r="B18" s="61" t="s">
        <v>44</v>
      </c>
      <c r="C18" s="834">
        <v>1345</v>
      </c>
      <c r="D18" s="677">
        <v>445</v>
      </c>
      <c r="E18" s="833">
        <v>33.209509658246652</v>
      </c>
      <c r="F18" s="677">
        <v>615</v>
      </c>
      <c r="G18" s="833">
        <v>45.616641901931651</v>
      </c>
      <c r="H18" s="677">
        <v>135</v>
      </c>
      <c r="I18" s="833">
        <v>10.104011887072808</v>
      </c>
      <c r="J18" s="677">
        <v>145</v>
      </c>
      <c r="K18" s="833">
        <v>10.698365527488855</v>
      </c>
      <c r="L18" s="926">
        <v>5</v>
      </c>
      <c r="M18" s="760">
        <v>0.37147102526002967</v>
      </c>
      <c r="N18" s="19"/>
      <c r="O18" s="813"/>
    </row>
    <row r="19" spans="1:15" s="22" customFormat="1" ht="13.15" customHeight="1" x14ac:dyDescent="0.2">
      <c r="A19" s="87">
        <v>23</v>
      </c>
      <c r="B19" s="61" t="s">
        <v>45</v>
      </c>
      <c r="C19" s="834">
        <v>3005</v>
      </c>
      <c r="D19" s="677">
        <v>665</v>
      </c>
      <c r="E19" s="833">
        <v>22.196339434276208</v>
      </c>
      <c r="F19" s="677">
        <v>1485</v>
      </c>
      <c r="G19" s="833">
        <v>49.351081530782032</v>
      </c>
      <c r="H19" s="677">
        <v>340</v>
      </c>
      <c r="I19" s="833">
        <v>11.314475873544092</v>
      </c>
      <c r="J19" s="677">
        <v>330</v>
      </c>
      <c r="K19" s="833">
        <v>11.048252911813645</v>
      </c>
      <c r="L19" s="926">
        <v>185</v>
      </c>
      <c r="M19" s="760">
        <v>6.0898502495840265</v>
      </c>
      <c r="N19" s="19"/>
      <c r="O19" s="813"/>
    </row>
    <row r="20" spans="1:15" s="22" customFormat="1" ht="13.15" customHeight="1" x14ac:dyDescent="0.2">
      <c r="A20" s="87">
        <v>24</v>
      </c>
      <c r="B20" s="61" t="s">
        <v>46</v>
      </c>
      <c r="C20" s="834">
        <v>5190</v>
      </c>
      <c r="D20" s="677">
        <v>1425</v>
      </c>
      <c r="E20" s="833">
        <v>27.456647398843931</v>
      </c>
      <c r="F20" s="677">
        <v>2850</v>
      </c>
      <c r="G20" s="833">
        <v>54.95183044315992</v>
      </c>
      <c r="H20" s="677">
        <v>350</v>
      </c>
      <c r="I20" s="833">
        <v>6.7052023121387281</v>
      </c>
      <c r="J20" s="677">
        <v>520</v>
      </c>
      <c r="K20" s="833">
        <v>10</v>
      </c>
      <c r="L20" s="926">
        <v>45</v>
      </c>
      <c r="M20" s="760">
        <v>0.88631984585741819</v>
      </c>
      <c r="N20" s="19"/>
      <c r="O20" s="813"/>
    </row>
    <row r="21" spans="1:15" s="22" customFormat="1" ht="13.15" customHeight="1" x14ac:dyDescent="0.2">
      <c r="A21" s="87">
        <v>25</v>
      </c>
      <c r="B21" s="61" t="s">
        <v>180</v>
      </c>
      <c r="C21" s="834">
        <v>1490</v>
      </c>
      <c r="D21" s="677">
        <v>465</v>
      </c>
      <c r="E21" s="833">
        <v>31.300268096514746</v>
      </c>
      <c r="F21" s="677">
        <v>655</v>
      </c>
      <c r="G21" s="833">
        <v>43.766756032171585</v>
      </c>
      <c r="H21" s="677">
        <v>120</v>
      </c>
      <c r="I21" s="833">
        <v>7.975871313672922</v>
      </c>
      <c r="J21" s="677">
        <v>225</v>
      </c>
      <c r="K21" s="833">
        <v>15.214477211796245</v>
      </c>
      <c r="L21" s="926">
        <v>25</v>
      </c>
      <c r="M21" s="760">
        <v>1.7426273458445041</v>
      </c>
      <c r="N21" s="19"/>
      <c r="O21" s="813"/>
    </row>
    <row r="22" spans="1:15" s="22" customFormat="1" ht="13.15" customHeight="1" x14ac:dyDescent="0.2">
      <c r="A22" s="87">
        <v>26</v>
      </c>
      <c r="B22" s="61" t="s">
        <v>164</v>
      </c>
      <c r="C22" s="834">
        <v>2140</v>
      </c>
      <c r="D22" s="677">
        <v>560</v>
      </c>
      <c r="E22" s="833">
        <v>26.074766355140188</v>
      </c>
      <c r="F22" s="677">
        <v>1055</v>
      </c>
      <c r="G22" s="833">
        <v>49.252336448598136</v>
      </c>
      <c r="H22" s="677">
        <v>255</v>
      </c>
      <c r="I22" s="833">
        <v>11.915887850467289</v>
      </c>
      <c r="J22" s="677">
        <v>260</v>
      </c>
      <c r="K22" s="833">
        <v>12.242990654205608</v>
      </c>
      <c r="L22" s="926">
        <v>10</v>
      </c>
      <c r="M22" s="760">
        <v>0.5140186915887851</v>
      </c>
      <c r="N22" s="19"/>
      <c r="O22" s="813"/>
    </row>
    <row r="23" spans="1:15" s="22" customFormat="1" ht="13.15" customHeight="1" x14ac:dyDescent="0.2">
      <c r="A23" s="87">
        <v>31</v>
      </c>
      <c r="B23" s="61" t="s">
        <v>47</v>
      </c>
      <c r="C23" s="834">
        <v>3160</v>
      </c>
      <c r="D23" s="677">
        <v>1065</v>
      </c>
      <c r="E23" s="833">
        <v>33.787207093096896</v>
      </c>
      <c r="F23" s="677">
        <v>1590</v>
      </c>
      <c r="G23" s="833">
        <v>50.411652944901839</v>
      </c>
      <c r="H23" s="677">
        <v>160</v>
      </c>
      <c r="I23" s="833">
        <v>5.0031665611146297</v>
      </c>
      <c r="J23" s="677">
        <v>295</v>
      </c>
      <c r="K23" s="833">
        <v>9.3413552881570627</v>
      </c>
      <c r="L23" s="926">
        <v>45</v>
      </c>
      <c r="M23" s="760">
        <v>1.4566181127295756</v>
      </c>
      <c r="N23" s="19"/>
      <c r="O23" s="813"/>
    </row>
    <row r="24" spans="1:15" s="22" customFormat="1" ht="13.15" customHeight="1" x14ac:dyDescent="0.2">
      <c r="A24" s="87">
        <v>32</v>
      </c>
      <c r="B24" s="61" t="s">
        <v>48</v>
      </c>
      <c r="C24" s="834">
        <v>4920</v>
      </c>
      <c r="D24" s="677">
        <v>1660</v>
      </c>
      <c r="E24" s="833">
        <v>33.766761479073551</v>
      </c>
      <c r="F24" s="677">
        <v>2280</v>
      </c>
      <c r="G24" s="833">
        <v>46.322633075985372</v>
      </c>
      <c r="H24" s="677">
        <v>405</v>
      </c>
      <c r="I24" s="833">
        <v>8.1877285656237309</v>
      </c>
      <c r="J24" s="677">
        <v>510</v>
      </c>
      <c r="K24" s="833">
        <v>10.361641609101993</v>
      </c>
      <c r="L24" s="926">
        <v>65</v>
      </c>
      <c r="M24" s="760">
        <v>1.3612352702153596</v>
      </c>
      <c r="N24" s="19"/>
      <c r="O24" s="813"/>
    </row>
    <row r="25" spans="1:15" s="22" customFormat="1" ht="13.15" customHeight="1" x14ac:dyDescent="0.2">
      <c r="A25" s="87">
        <v>33</v>
      </c>
      <c r="B25" s="61" t="s">
        <v>181</v>
      </c>
      <c r="C25" s="834">
        <v>60</v>
      </c>
      <c r="D25" s="677">
        <v>25</v>
      </c>
      <c r="E25" s="833">
        <v>40</v>
      </c>
      <c r="F25" s="677">
        <v>30</v>
      </c>
      <c r="G25" s="833">
        <v>46.666666666666664</v>
      </c>
      <c r="H25" s="677">
        <v>0</v>
      </c>
      <c r="I25" s="833">
        <v>3.3333333333333335</v>
      </c>
      <c r="J25" s="677">
        <v>5</v>
      </c>
      <c r="K25" s="833">
        <v>5</v>
      </c>
      <c r="L25" s="926">
        <v>5</v>
      </c>
      <c r="M25" s="760">
        <v>5</v>
      </c>
      <c r="N25" s="19"/>
      <c r="O25" s="813"/>
    </row>
    <row r="26" spans="1:15" s="22" customFormat="1" ht="13.15" customHeight="1" x14ac:dyDescent="0.2">
      <c r="A26" s="87">
        <v>34</v>
      </c>
      <c r="B26" s="61" t="s">
        <v>49</v>
      </c>
      <c r="C26" s="834">
        <v>3795</v>
      </c>
      <c r="D26" s="677">
        <v>1185</v>
      </c>
      <c r="E26" s="833">
        <v>31.190727081138043</v>
      </c>
      <c r="F26" s="677">
        <v>2015</v>
      </c>
      <c r="G26" s="833">
        <v>53.10853530031612</v>
      </c>
      <c r="H26" s="677">
        <v>260</v>
      </c>
      <c r="I26" s="833">
        <v>6.9020021074815601</v>
      </c>
      <c r="J26" s="677">
        <v>295</v>
      </c>
      <c r="K26" s="833">
        <v>7.7449947312961012</v>
      </c>
      <c r="L26" s="926">
        <v>40</v>
      </c>
      <c r="M26" s="760">
        <v>1.053740779768177</v>
      </c>
      <c r="N26" s="19"/>
      <c r="O26" s="813"/>
    </row>
    <row r="27" spans="1:15" s="22" customFormat="1" ht="13.15" customHeight="1" x14ac:dyDescent="0.2">
      <c r="A27" s="87">
        <v>35</v>
      </c>
      <c r="B27" s="61" t="s">
        <v>91</v>
      </c>
      <c r="C27" s="834">
        <v>2405</v>
      </c>
      <c r="D27" s="677">
        <v>860</v>
      </c>
      <c r="E27" s="833">
        <v>35.785536159601001</v>
      </c>
      <c r="F27" s="677">
        <v>1170</v>
      </c>
      <c r="G27" s="833">
        <v>48.669991687448046</v>
      </c>
      <c r="H27" s="677">
        <v>120</v>
      </c>
      <c r="I27" s="833">
        <v>5.0290939318370738</v>
      </c>
      <c r="J27" s="677">
        <v>220</v>
      </c>
      <c r="K27" s="833">
        <v>9.1438071487946804</v>
      </c>
      <c r="L27" s="926">
        <v>35</v>
      </c>
      <c r="M27" s="760">
        <v>1.3715710723192018</v>
      </c>
      <c r="N27" s="19"/>
      <c r="O27" s="813"/>
    </row>
    <row r="28" spans="1:15" s="22" customFormat="1" ht="13.15" customHeight="1" x14ac:dyDescent="0.2">
      <c r="A28" s="87">
        <v>36</v>
      </c>
      <c r="B28" s="61" t="s">
        <v>50</v>
      </c>
      <c r="C28" s="834">
        <v>3160</v>
      </c>
      <c r="D28" s="677">
        <v>955</v>
      </c>
      <c r="E28" s="833">
        <v>30.177327422419253</v>
      </c>
      <c r="F28" s="677">
        <v>1630</v>
      </c>
      <c r="G28" s="833">
        <v>51.551614946168456</v>
      </c>
      <c r="H28" s="677">
        <v>235</v>
      </c>
      <c r="I28" s="833">
        <v>7.3780873970867633</v>
      </c>
      <c r="J28" s="677">
        <v>330</v>
      </c>
      <c r="K28" s="833">
        <v>10.449651678277391</v>
      </c>
      <c r="L28" s="926">
        <v>15</v>
      </c>
      <c r="M28" s="760">
        <v>0.44331855604813175</v>
      </c>
      <c r="N28" s="19"/>
      <c r="O28" s="813"/>
    </row>
    <row r="29" spans="1:15" s="22" customFormat="1" ht="13.15" customHeight="1" x14ac:dyDescent="0.2">
      <c r="A29" s="87">
        <v>41</v>
      </c>
      <c r="B29" s="61" t="s">
        <v>51</v>
      </c>
      <c r="C29" s="834">
        <v>2770</v>
      </c>
      <c r="D29" s="677">
        <v>770</v>
      </c>
      <c r="E29" s="833">
        <v>27.843986998916577</v>
      </c>
      <c r="F29" s="677">
        <v>1540</v>
      </c>
      <c r="G29" s="833">
        <v>55.543517515348505</v>
      </c>
      <c r="H29" s="677">
        <v>215</v>
      </c>
      <c r="I29" s="833">
        <v>7.7645359335500181</v>
      </c>
      <c r="J29" s="677">
        <v>225</v>
      </c>
      <c r="K29" s="833">
        <v>8.1256771397616472</v>
      </c>
      <c r="L29" s="926">
        <v>20</v>
      </c>
      <c r="M29" s="760">
        <v>0.72228241242325752</v>
      </c>
      <c r="N29" s="19"/>
      <c r="O29" s="813"/>
    </row>
    <row r="30" spans="1:15" s="22" customFormat="1" ht="13.15" customHeight="1" x14ac:dyDescent="0.2">
      <c r="A30" s="87">
        <v>42</v>
      </c>
      <c r="B30" s="61" t="s">
        <v>52</v>
      </c>
      <c r="C30" s="834">
        <v>2755</v>
      </c>
      <c r="D30" s="677">
        <v>740</v>
      </c>
      <c r="E30" s="833">
        <v>26.797385620915033</v>
      </c>
      <c r="F30" s="677">
        <v>1565</v>
      </c>
      <c r="G30" s="833">
        <v>56.899055918663763</v>
      </c>
      <c r="H30" s="677">
        <v>230</v>
      </c>
      <c r="I30" s="833">
        <v>8.3877995642701535</v>
      </c>
      <c r="J30" s="677">
        <v>210</v>
      </c>
      <c r="K30" s="833">
        <v>7.5889615105301385</v>
      </c>
      <c r="L30" s="926">
        <v>10</v>
      </c>
      <c r="M30" s="760">
        <v>0.32679738562091504</v>
      </c>
      <c r="N30" s="19"/>
      <c r="O30" s="813"/>
    </row>
    <row r="31" spans="1:15" s="22" customFormat="1" ht="13.15" customHeight="1" x14ac:dyDescent="0.2">
      <c r="A31" s="87">
        <v>43</v>
      </c>
      <c r="B31" s="61" t="s">
        <v>53</v>
      </c>
      <c r="C31" s="834">
        <v>4835</v>
      </c>
      <c r="D31" s="677">
        <v>1530</v>
      </c>
      <c r="E31" s="833">
        <v>31.698737843989239</v>
      </c>
      <c r="F31" s="677">
        <v>2375</v>
      </c>
      <c r="G31" s="833">
        <v>49.162011173184354</v>
      </c>
      <c r="H31" s="677">
        <v>375</v>
      </c>
      <c r="I31" s="833">
        <v>7.7798468859921384</v>
      </c>
      <c r="J31" s="677">
        <v>520</v>
      </c>
      <c r="K31" s="833">
        <v>10.717980550382784</v>
      </c>
      <c r="L31" s="926">
        <v>30</v>
      </c>
      <c r="M31" s="760">
        <v>0.64142354645147936</v>
      </c>
      <c r="N31" s="19"/>
      <c r="O31" s="813"/>
    </row>
    <row r="32" spans="1:15" s="22" customFormat="1" ht="13.15" customHeight="1" x14ac:dyDescent="0.2">
      <c r="A32" s="87">
        <v>44</v>
      </c>
      <c r="B32" s="61" t="s">
        <v>54</v>
      </c>
      <c r="C32" s="834">
        <v>3240</v>
      </c>
      <c r="D32" s="677">
        <v>1090</v>
      </c>
      <c r="E32" s="833">
        <v>33.662754786905495</v>
      </c>
      <c r="F32" s="677">
        <v>1675</v>
      </c>
      <c r="G32" s="833">
        <v>51.760345892526246</v>
      </c>
      <c r="H32" s="677">
        <v>220</v>
      </c>
      <c r="I32" s="833">
        <v>6.8252007411982705</v>
      </c>
      <c r="J32" s="677">
        <v>235</v>
      </c>
      <c r="K32" s="833">
        <v>7.2266831377393457</v>
      </c>
      <c r="L32" s="926">
        <v>15</v>
      </c>
      <c r="M32" s="760">
        <v>0.52501544163063618</v>
      </c>
      <c r="N32" s="19"/>
      <c r="O32" s="813"/>
    </row>
    <row r="33" spans="1:15" s="22" customFormat="1" ht="13.15" customHeight="1" x14ac:dyDescent="0.2">
      <c r="A33" s="87">
        <v>45</v>
      </c>
      <c r="B33" s="61" t="s">
        <v>55</v>
      </c>
      <c r="C33" s="834">
        <v>195</v>
      </c>
      <c r="D33" s="677">
        <v>85</v>
      </c>
      <c r="E33" s="833">
        <v>42.564102564102562</v>
      </c>
      <c r="F33" s="677">
        <v>75</v>
      </c>
      <c r="G33" s="833">
        <v>37.948717948717949</v>
      </c>
      <c r="H33" s="677">
        <v>0</v>
      </c>
      <c r="I33" s="833">
        <v>1.0256410256410255</v>
      </c>
      <c r="J33" s="677">
        <v>35</v>
      </c>
      <c r="K33" s="833">
        <v>18.461538461538463</v>
      </c>
      <c r="L33" s="926">
        <v>0</v>
      </c>
      <c r="M33" s="760">
        <v>0</v>
      </c>
      <c r="N33" s="19"/>
      <c r="O33" s="813"/>
    </row>
    <row r="34" spans="1:15" s="22" customFormat="1" ht="13.15" customHeight="1" x14ac:dyDescent="0.2">
      <c r="A34" s="87">
        <v>46</v>
      </c>
      <c r="B34" s="61" t="s">
        <v>56</v>
      </c>
      <c r="C34" s="834">
        <v>800</v>
      </c>
      <c r="D34" s="677">
        <v>145</v>
      </c>
      <c r="E34" s="833">
        <v>18.227215980024969</v>
      </c>
      <c r="F34" s="677">
        <v>375</v>
      </c>
      <c r="G34" s="833">
        <v>46.81647940074906</v>
      </c>
      <c r="H34" s="677">
        <v>25</v>
      </c>
      <c r="I34" s="833">
        <v>2.8714107365792758</v>
      </c>
      <c r="J34" s="677">
        <v>35</v>
      </c>
      <c r="K34" s="833">
        <v>4.4943820224719104</v>
      </c>
      <c r="L34" s="926">
        <v>220</v>
      </c>
      <c r="M34" s="760">
        <v>27.590511860174782</v>
      </c>
      <c r="N34" s="19"/>
      <c r="O34" s="813"/>
    </row>
    <row r="35" spans="1:15" s="22" customFormat="1" ht="13.15" customHeight="1" x14ac:dyDescent="0.2">
      <c r="A35" s="87">
        <v>47</v>
      </c>
      <c r="B35" s="61" t="s">
        <v>57</v>
      </c>
      <c r="C35" s="834">
        <v>715</v>
      </c>
      <c r="D35" s="677">
        <v>165</v>
      </c>
      <c r="E35" s="833">
        <v>22.937062937062937</v>
      </c>
      <c r="F35" s="677">
        <v>460</v>
      </c>
      <c r="G35" s="833">
        <v>64.615384615384613</v>
      </c>
      <c r="H35" s="677">
        <v>45</v>
      </c>
      <c r="I35" s="833">
        <v>6.1538461538461542</v>
      </c>
      <c r="J35" s="677">
        <v>45</v>
      </c>
      <c r="K35" s="833">
        <v>6.0139860139860142</v>
      </c>
      <c r="L35" s="926">
        <v>0</v>
      </c>
      <c r="M35" s="760">
        <v>0.27972027972027974</v>
      </c>
      <c r="N35" s="19"/>
      <c r="O35" s="813"/>
    </row>
    <row r="36" spans="1:15" s="22" customFormat="1" ht="13.15" customHeight="1" x14ac:dyDescent="0.2">
      <c r="A36" s="87">
        <v>48</v>
      </c>
      <c r="B36" s="61" t="s">
        <v>58</v>
      </c>
      <c r="C36" s="834">
        <v>10</v>
      </c>
      <c r="D36" s="677">
        <v>5</v>
      </c>
      <c r="E36" s="833">
        <v>33.333333333333329</v>
      </c>
      <c r="F36" s="677">
        <v>5</v>
      </c>
      <c r="G36" s="833">
        <v>44.444444444444443</v>
      </c>
      <c r="H36" s="677">
        <v>0</v>
      </c>
      <c r="I36" s="833">
        <v>11.111111111111111</v>
      </c>
      <c r="J36" s="677">
        <v>0</v>
      </c>
      <c r="K36" s="833">
        <v>11.111111111111111</v>
      </c>
      <c r="L36" s="926">
        <v>0</v>
      </c>
      <c r="M36" s="760">
        <v>0</v>
      </c>
      <c r="N36" s="19"/>
      <c r="O36" s="813"/>
    </row>
    <row r="37" spans="1:15" s="22" customFormat="1" ht="13.15" customHeight="1" x14ac:dyDescent="0.2">
      <c r="A37" s="87">
        <v>51</v>
      </c>
      <c r="B37" s="61" t="s">
        <v>59</v>
      </c>
      <c r="C37" s="834">
        <v>1840</v>
      </c>
      <c r="D37" s="677">
        <v>480</v>
      </c>
      <c r="E37" s="833">
        <v>26.224156692056582</v>
      </c>
      <c r="F37" s="677">
        <v>1075</v>
      </c>
      <c r="G37" s="833">
        <v>58.596300326441785</v>
      </c>
      <c r="H37" s="677">
        <v>130</v>
      </c>
      <c r="I37" s="833">
        <v>7.1273122959738853</v>
      </c>
      <c r="J37" s="677">
        <v>145</v>
      </c>
      <c r="K37" s="833">
        <v>7.9434167573449397</v>
      </c>
      <c r="L37" s="926">
        <v>0</v>
      </c>
      <c r="M37" s="760">
        <v>0.1088139281828074</v>
      </c>
      <c r="N37" s="19"/>
      <c r="O37" s="813"/>
    </row>
    <row r="38" spans="1:15" s="22" customFormat="1" ht="13.15" customHeight="1" x14ac:dyDescent="0.2">
      <c r="A38" s="87">
        <v>52</v>
      </c>
      <c r="B38" s="61" t="s">
        <v>132</v>
      </c>
      <c r="C38" s="834">
        <v>2750</v>
      </c>
      <c r="D38" s="677">
        <v>760</v>
      </c>
      <c r="E38" s="833">
        <v>27.610040014550748</v>
      </c>
      <c r="F38" s="677">
        <v>1525</v>
      </c>
      <c r="G38" s="833">
        <v>55.547471807930158</v>
      </c>
      <c r="H38" s="677">
        <v>220</v>
      </c>
      <c r="I38" s="833">
        <v>7.9301564205165516</v>
      </c>
      <c r="J38" s="677">
        <v>235</v>
      </c>
      <c r="K38" s="833">
        <v>8.4758093852309937</v>
      </c>
      <c r="L38" s="926">
        <v>10</v>
      </c>
      <c r="M38" s="760">
        <v>0.43652237177155323</v>
      </c>
      <c r="N38" s="19"/>
      <c r="O38" s="813"/>
    </row>
    <row r="39" spans="1:15" s="22" customFormat="1" ht="13.15" customHeight="1" x14ac:dyDescent="0.2">
      <c r="A39" s="87">
        <v>53</v>
      </c>
      <c r="B39" s="61" t="s">
        <v>60</v>
      </c>
      <c r="C39" s="834">
        <v>1515</v>
      </c>
      <c r="D39" s="677">
        <v>375</v>
      </c>
      <c r="E39" s="833">
        <v>24.768824306472919</v>
      </c>
      <c r="F39" s="677">
        <v>995</v>
      </c>
      <c r="G39" s="833">
        <v>65.719947159841468</v>
      </c>
      <c r="H39" s="677">
        <v>80</v>
      </c>
      <c r="I39" s="833">
        <v>5.1519154557463667</v>
      </c>
      <c r="J39" s="677">
        <v>65</v>
      </c>
      <c r="K39" s="833">
        <v>4.2932628797886396</v>
      </c>
      <c r="L39" s="926">
        <v>0</v>
      </c>
      <c r="M39" s="760">
        <v>6.6050198150594458E-2</v>
      </c>
      <c r="N39" s="19"/>
      <c r="O39" s="813"/>
    </row>
    <row r="40" spans="1:15" s="22" customFormat="1" ht="13.15" customHeight="1" x14ac:dyDescent="0.2">
      <c r="A40" s="87">
        <v>54</v>
      </c>
      <c r="B40" s="61" t="s">
        <v>135</v>
      </c>
      <c r="C40" s="834">
        <v>510</v>
      </c>
      <c r="D40" s="677">
        <v>130</v>
      </c>
      <c r="E40" s="833">
        <v>25.590551181102363</v>
      </c>
      <c r="F40" s="677">
        <v>325</v>
      </c>
      <c r="G40" s="833">
        <v>64.370078740157481</v>
      </c>
      <c r="H40" s="677">
        <v>20</v>
      </c>
      <c r="I40" s="833">
        <v>3.9370078740157481</v>
      </c>
      <c r="J40" s="677">
        <v>30</v>
      </c>
      <c r="K40" s="833">
        <v>5.9055118110236222</v>
      </c>
      <c r="L40" s="926">
        <v>0</v>
      </c>
      <c r="M40" s="760">
        <v>0.19685039370078738</v>
      </c>
      <c r="N40" s="19"/>
      <c r="O40" s="813"/>
    </row>
    <row r="41" spans="1:15" s="22" customFormat="1" ht="13.15" customHeight="1" x14ac:dyDescent="0.2">
      <c r="A41" s="87">
        <v>55</v>
      </c>
      <c r="B41" s="61" t="s">
        <v>166</v>
      </c>
      <c r="C41" s="834">
        <v>2345</v>
      </c>
      <c r="D41" s="677">
        <v>715</v>
      </c>
      <c r="E41" s="833">
        <v>30.447761194029848</v>
      </c>
      <c r="F41" s="677">
        <v>1280</v>
      </c>
      <c r="G41" s="833">
        <v>54.541577825159912</v>
      </c>
      <c r="H41" s="677">
        <v>155</v>
      </c>
      <c r="I41" s="833">
        <v>6.5245202558635391</v>
      </c>
      <c r="J41" s="677">
        <v>190</v>
      </c>
      <c r="K41" s="833">
        <v>8.0170575692963748</v>
      </c>
      <c r="L41" s="926">
        <v>10</v>
      </c>
      <c r="M41" s="760">
        <v>0.46908315565031983</v>
      </c>
      <c r="N41" s="19"/>
      <c r="O41" s="813"/>
    </row>
    <row r="42" spans="1:15" s="22" customFormat="1" ht="13.15" customHeight="1" x14ac:dyDescent="0.2">
      <c r="A42" s="87">
        <v>61</v>
      </c>
      <c r="B42" s="61" t="s">
        <v>64</v>
      </c>
      <c r="C42" s="834">
        <v>1930</v>
      </c>
      <c r="D42" s="677">
        <v>505</v>
      </c>
      <c r="E42" s="833">
        <v>26.062176165803109</v>
      </c>
      <c r="F42" s="677">
        <v>1140</v>
      </c>
      <c r="G42" s="833">
        <v>58.96373056994819</v>
      </c>
      <c r="H42" s="677">
        <v>160</v>
      </c>
      <c r="I42" s="833">
        <v>8.3419689119170979</v>
      </c>
      <c r="J42" s="677">
        <v>125</v>
      </c>
      <c r="K42" s="833">
        <v>6.4766839378238332</v>
      </c>
      <c r="L42" s="926">
        <v>5</v>
      </c>
      <c r="M42" s="760">
        <v>0.15544041450777202</v>
      </c>
      <c r="N42" s="19"/>
      <c r="O42" s="813"/>
    </row>
    <row r="43" spans="1:15" s="22" customFormat="1" ht="13.15" customHeight="1" x14ac:dyDescent="0.2">
      <c r="A43" s="87">
        <v>62</v>
      </c>
      <c r="B43" s="61" t="s">
        <v>65</v>
      </c>
      <c r="C43" s="834">
        <v>770</v>
      </c>
      <c r="D43" s="677">
        <v>175</v>
      </c>
      <c r="E43" s="833">
        <v>22.727272727272727</v>
      </c>
      <c r="F43" s="677">
        <v>515</v>
      </c>
      <c r="G43" s="833">
        <v>67.012987012987011</v>
      </c>
      <c r="H43" s="677">
        <v>45</v>
      </c>
      <c r="I43" s="833">
        <v>5.8441558441558437</v>
      </c>
      <c r="J43" s="677">
        <v>35</v>
      </c>
      <c r="K43" s="833">
        <v>4.4155844155844157</v>
      </c>
      <c r="L43" s="926">
        <v>0</v>
      </c>
      <c r="M43" s="760">
        <v>0</v>
      </c>
      <c r="N43" s="19"/>
      <c r="O43" s="813"/>
    </row>
    <row r="44" spans="1:15" s="22" customFormat="1" ht="13.15" customHeight="1" x14ac:dyDescent="0.2">
      <c r="A44" s="87">
        <v>63</v>
      </c>
      <c r="B44" s="61" t="s">
        <v>66</v>
      </c>
      <c r="C44" s="834">
        <v>450</v>
      </c>
      <c r="D44" s="677">
        <v>105</v>
      </c>
      <c r="E44" s="833">
        <v>23.333333333333332</v>
      </c>
      <c r="F44" s="677">
        <v>300</v>
      </c>
      <c r="G44" s="833">
        <v>66.444444444444443</v>
      </c>
      <c r="H44" s="677">
        <v>30</v>
      </c>
      <c r="I44" s="833">
        <v>6.4444444444444446</v>
      </c>
      <c r="J44" s="677">
        <v>15</v>
      </c>
      <c r="K44" s="833">
        <v>3.7777777777777777</v>
      </c>
      <c r="L44" s="926">
        <v>0</v>
      </c>
      <c r="M44" s="760">
        <v>0</v>
      </c>
      <c r="N44" s="19"/>
      <c r="O44" s="813"/>
    </row>
    <row r="45" spans="1:15" s="22" customFormat="1" ht="13.15" customHeight="1" x14ac:dyDescent="0.2">
      <c r="A45" s="87">
        <v>64</v>
      </c>
      <c r="B45" s="61" t="s">
        <v>67</v>
      </c>
      <c r="C45" s="834">
        <v>255</v>
      </c>
      <c r="D45" s="677">
        <v>50</v>
      </c>
      <c r="E45" s="833">
        <v>18.972332015810274</v>
      </c>
      <c r="F45" s="677">
        <v>190</v>
      </c>
      <c r="G45" s="833">
        <v>74.703557312252968</v>
      </c>
      <c r="H45" s="677">
        <v>5</v>
      </c>
      <c r="I45" s="833">
        <v>1.9762845849802373</v>
      </c>
      <c r="J45" s="677">
        <v>10</v>
      </c>
      <c r="K45" s="833">
        <v>4.3478260869565215</v>
      </c>
      <c r="L45" s="926">
        <v>0</v>
      </c>
      <c r="M45" s="760">
        <v>0</v>
      </c>
      <c r="N45" s="19"/>
      <c r="O45" s="813"/>
    </row>
    <row r="46" spans="1:15" s="22" customFormat="1" ht="13.15" customHeight="1" x14ac:dyDescent="0.2">
      <c r="A46" s="87">
        <v>65</v>
      </c>
      <c r="B46" s="61" t="s">
        <v>68</v>
      </c>
      <c r="C46" s="834">
        <v>470</v>
      </c>
      <c r="D46" s="677">
        <v>115</v>
      </c>
      <c r="E46" s="833">
        <v>23.991507430997878</v>
      </c>
      <c r="F46" s="677">
        <v>310</v>
      </c>
      <c r="G46" s="833">
        <v>66.029723991507424</v>
      </c>
      <c r="H46" s="677">
        <v>20</v>
      </c>
      <c r="I46" s="833">
        <v>4.2462845010615711</v>
      </c>
      <c r="J46" s="677">
        <v>25</v>
      </c>
      <c r="K46" s="833">
        <v>5.7324840764331215</v>
      </c>
      <c r="L46" s="926">
        <v>0</v>
      </c>
      <c r="M46" s="760">
        <v>0</v>
      </c>
      <c r="N46" s="19"/>
      <c r="O46" s="813"/>
    </row>
    <row r="47" spans="1:15" s="22" customFormat="1" ht="13.15" customHeight="1" x14ac:dyDescent="0.2">
      <c r="A47" s="87">
        <v>66</v>
      </c>
      <c r="B47" s="61" t="s">
        <v>69</v>
      </c>
      <c r="C47" s="834">
        <v>1885</v>
      </c>
      <c r="D47" s="677">
        <v>510</v>
      </c>
      <c r="E47" s="833">
        <v>26.949602122015914</v>
      </c>
      <c r="F47" s="677">
        <v>1155</v>
      </c>
      <c r="G47" s="833">
        <v>61.220159151193634</v>
      </c>
      <c r="H47" s="677">
        <v>95</v>
      </c>
      <c r="I47" s="833">
        <v>5.1458885941644565</v>
      </c>
      <c r="J47" s="677">
        <v>115</v>
      </c>
      <c r="K47" s="833">
        <v>6.1007957559681696</v>
      </c>
      <c r="L47" s="926">
        <v>10</v>
      </c>
      <c r="M47" s="760">
        <v>0.58355437665782495</v>
      </c>
      <c r="N47" s="19"/>
      <c r="O47" s="813"/>
    </row>
    <row r="48" spans="1:15" s="22" customFormat="1" ht="13.15" customHeight="1" x14ac:dyDescent="0.2">
      <c r="A48" s="87">
        <v>71</v>
      </c>
      <c r="B48" s="61" t="s">
        <v>70</v>
      </c>
      <c r="C48" s="834">
        <v>1390</v>
      </c>
      <c r="D48" s="677">
        <v>380</v>
      </c>
      <c r="E48" s="833">
        <v>27.318475916606761</v>
      </c>
      <c r="F48" s="677">
        <v>830</v>
      </c>
      <c r="G48" s="833">
        <v>59.741193386053205</v>
      </c>
      <c r="H48" s="677">
        <v>75</v>
      </c>
      <c r="I48" s="833">
        <v>5.4636951833213514</v>
      </c>
      <c r="J48" s="677">
        <v>100</v>
      </c>
      <c r="K48" s="833">
        <v>7.3328540618260245</v>
      </c>
      <c r="L48" s="926">
        <v>0</v>
      </c>
      <c r="M48" s="760">
        <v>0.14378145219266716</v>
      </c>
      <c r="N48" s="19"/>
      <c r="O48" s="813"/>
    </row>
    <row r="49" spans="1:17" s="22" customFormat="1" ht="13.15" customHeight="1" x14ac:dyDescent="0.2">
      <c r="A49" s="87">
        <v>72</v>
      </c>
      <c r="B49" s="61" t="s">
        <v>71</v>
      </c>
      <c r="C49" s="834">
        <v>2300</v>
      </c>
      <c r="D49" s="677">
        <v>560</v>
      </c>
      <c r="E49" s="833">
        <v>24.412532637075717</v>
      </c>
      <c r="F49" s="677">
        <v>1475</v>
      </c>
      <c r="G49" s="833">
        <v>64.099216710182773</v>
      </c>
      <c r="H49" s="677">
        <v>140</v>
      </c>
      <c r="I49" s="833">
        <v>6.1357702349869454</v>
      </c>
      <c r="J49" s="677">
        <v>120</v>
      </c>
      <c r="K49" s="833">
        <v>5.2654482158398608</v>
      </c>
      <c r="L49" s="926">
        <v>0</v>
      </c>
      <c r="M49" s="760">
        <v>8.7032201914708437E-2</v>
      </c>
      <c r="N49" s="19"/>
      <c r="O49" s="813"/>
    </row>
    <row r="50" spans="1:17" s="22" customFormat="1" ht="13.15" customHeight="1" x14ac:dyDescent="0.2">
      <c r="A50" s="87">
        <v>81</v>
      </c>
      <c r="B50" s="61" t="s">
        <v>5</v>
      </c>
      <c r="C50" s="834">
        <v>1205</v>
      </c>
      <c r="D50" s="677">
        <v>340</v>
      </c>
      <c r="E50" s="833">
        <v>28.215767634854771</v>
      </c>
      <c r="F50" s="677">
        <v>695</v>
      </c>
      <c r="G50" s="833">
        <v>57.759336099585056</v>
      </c>
      <c r="H50" s="677">
        <v>65</v>
      </c>
      <c r="I50" s="833">
        <v>5.394190871369295</v>
      </c>
      <c r="J50" s="677">
        <v>100</v>
      </c>
      <c r="K50" s="833">
        <v>8.1327800829875514</v>
      </c>
      <c r="L50" s="926">
        <v>5</v>
      </c>
      <c r="M50" s="760">
        <v>0.49792531120331945</v>
      </c>
      <c r="N50" s="19"/>
      <c r="O50" s="813"/>
    </row>
    <row r="51" spans="1:17" s="22" customFormat="1" ht="13.15" customHeight="1" x14ac:dyDescent="0.2">
      <c r="A51" s="87">
        <v>82</v>
      </c>
      <c r="B51" s="61" t="s">
        <v>72</v>
      </c>
      <c r="C51" s="834">
        <v>2005</v>
      </c>
      <c r="D51" s="677">
        <v>585</v>
      </c>
      <c r="E51" s="833">
        <v>29.091816367265473</v>
      </c>
      <c r="F51" s="677">
        <v>1145</v>
      </c>
      <c r="G51" s="833">
        <v>57.035928143712574</v>
      </c>
      <c r="H51" s="677">
        <v>145</v>
      </c>
      <c r="I51" s="833">
        <v>7.2854291417165662</v>
      </c>
      <c r="J51" s="677">
        <v>120</v>
      </c>
      <c r="K51" s="833">
        <v>5.9381237524950103</v>
      </c>
      <c r="L51" s="926">
        <v>15</v>
      </c>
      <c r="M51" s="760">
        <v>0.64870259481037917</v>
      </c>
      <c r="N51" s="19"/>
      <c r="O51" s="813"/>
    </row>
    <row r="52" spans="1:17" s="22" customFormat="1" ht="13.15" customHeight="1" x14ac:dyDescent="0.2">
      <c r="A52" s="87">
        <v>83</v>
      </c>
      <c r="B52" s="61" t="s">
        <v>73</v>
      </c>
      <c r="C52" s="834">
        <v>1305</v>
      </c>
      <c r="D52" s="677">
        <v>335</v>
      </c>
      <c r="E52" s="833">
        <v>25.784238714613615</v>
      </c>
      <c r="F52" s="677">
        <v>735</v>
      </c>
      <c r="G52" s="833">
        <v>56.082631981637334</v>
      </c>
      <c r="H52" s="677">
        <v>125</v>
      </c>
      <c r="I52" s="833">
        <v>9.4873756694720726</v>
      </c>
      <c r="J52" s="677">
        <v>110</v>
      </c>
      <c r="K52" s="833">
        <v>8.3397092578423866</v>
      </c>
      <c r="L52" s="926">
        <v>5</v>
      </c>
      <c r="M52" s="760">
        <v>0.30604437643458299</v>
      </c>
      <c r="N52" s="19"/>
      <c r="O52" s="813"/>
    </row>
    <row r="53" spans="1:17" s="22" customFormat="1" ht="13.15" customHeight="1" x14ac:dyDescent="0.2">
      <c r="A53" s="87">
        <v>91</v>
      </c>
      <c r="B53" s="61" t="s">
        <v>74</v>
      </c>
      <c r="C53" s="834">
        <v>1195</v>
      </c>
      <c r="D53" s="677">
        <v>350</v>
      </c>
      <c r="E53" s="833">
        <v>29.347826086956523</v>
      </c>
      <c r="F53" s="677">
        <v>640</v>
      </c>
      <c r="G53" s="833">
        <v>53.511705685618729</v>
      </c>
      <c r="H53" s="677">
        <v>85</v>
      </c>
      <c r="I53" s="833">
        <v>7.2742474916387954</v>
      </c>
      <c r="J53" s="677">
        <v>85</v>
      </c>
      <c r="K53" s="833">
        <v>7.1906354515050159</v>
      </c>
      <c r="L53" s="926">
        <v>30</v>
      </c>
      <c r="M53" s="760">
        <v>2.6755852842809364</v>
      </c>
      <c r="N53" s="19"/>
      <c r="O53" s="813"/>
    </row>
    <row r="54" spans="1:17" s="22" customFormat="1" ht="13.15" customHeight="1" x14ac:dyDescent="0.2">
      <c r="A54" s="87">
        <v>92</v>
      </c>
      <c r="B54" s="61" t="s">
        <v>75</v>
      </c>
      <c r="C54" s="834">
        <v>125</v>
      </c>
      <c r="D54" s="677">
        <v>45</v>
      </c>
      <c r="E54" s="833">
        <v>35.483870967741936</v>
      </c>
      <c r="F54" s="677">
        <v>15</v>
      </c>
      <c r="G54" s="833">
        <v>12.096774193548388</v>
      </c>
      <c r="H54" s="677">
        <v>5</v>
      </c>
      <c r="I54" s="833">
        <v>4.032258064516129</v>
      </c>
      <c r="J54" s="677">
        <v>0</v>
      </c>
      <c r="K54" s="833">
        <v>0.80645161290322576</v>
      </c>
      <c r="L54" s="926">
        <v>60</v>
      </c>
      <c r="M54" s="760">
        <v>47.580645161290327</v>
      </c>
      <c r="N54" s="19"/>
      <c r="O54" s="813"/>
    </row>
    <row r="55" spans="1:17" s="22" customFormat="1" ht="13.15" customHeight="1" x14ac:dyDescent="0.2">
      <c r="A55" s="87">
        <v>93</v>
      </c>
      <c r="B55" s="61" t="s">
        <v>76</v>
      </c>
      <c r="C55" s="834">
        <v>1300</v>
      </c>
      <c r="D55" s="677">
        <v>360</v>
      </c>
      <c r="E55" s="833">
        <v>27.867590454195536</v>
      </c>
      <c r="F55" s="677">
        <v>755</v>
      </c>
      <c r="G55" s="833">
        <v>58.044649730561972</v>
      </c>
      <c r="H55" s="677">
        <v>75</v>
      </c>
      <c r="I55" s="833">
        <v>5.7736720554272516</v>
      </c>
      <c r="J55" s="677">
        <v>105</v>
      </c>
      <c r="K55" s="833">
        <v>8.0061585835257887</v>
      </c>
      <c r="L55" s="926">
        <v>5</v>
      </c>
      <c r="M55" s="760">
        <v>0.30792917628945343</v>
      </c>
      <c r="N55" s="19"/>
      <c r="O55" s="813"/>
    </row>
    <row r="56" spans="1:17" s="22" customFormat="1" ht="13.15" customHeight="1" x14ac:dyDescent="0.2">
      <c r="A56" s="87">
        <v>94</v>
      </c>
      <c r="B56" s="61" t="s">
        <v>77</v>
      </c>
      <c r="C56" s="834">
        <v>1810</v>
      </c>
      <c r="D56" s="677">
        <v>455</v>
      </c>
      <c r="E56" s="833">
        <v>25.013804527885146</v>
      </c>
      <c r="F56" s="677">
        <v>1105</v>
      </c>
      <c r="G56" s="833">
        <v>61.071231363887357</v>
      </c>
      <c r="H56" s="677">
        <v>140</v>
      </c>
      <c r="I56" s="833">
        <v>7.6753175041413586</v>
      </c>
      <c r="J56" s="677">
        <v>100</v>
      </c>
      <c r="K56" s="833">
        <v>5.5770292655991165</v>
      </c>
      <c r="L56" s="926">
        <v>10</v>
      </c>
      <c r="M56" s="760">
        <v>0.66261733848702375</v>
      </c>
      <c r="N56" s="19"/>
      <c r="O56" s="813"/>
      <c r="Q56" s="799" t="s">
        <v>349</v>
      </c>
    </row>
    <row r="57" spans="1:17" s="22" customFormat="1" ht="13.15" customHeight="1" x14ac:dyDescent="0.2">
      <c r="A57" s="87">
        <v>101</v>
      </c>
      <c r="B57" s="61" t="s">
        <v>78</v>
      </c>
      <c r="C57" s="834">
        <v>2525</v>
      </c>
      <c r="D57" s="677">
        <v>640</v>
      </c>
      <c r="E57" s="833">
        <v>25.386138613861387</v>
      </c>
      <c r="F57" s="677">
        <v>1560</v>
      </c>
      <c r="G57" s="833">
        <v>61.742574257425744</v>
      </c>
      <c r="H57" s="677">
        <v>130</v>
      </c>
      <c r="I57" s="833">
        <v>5.2277227722772279</v>
      </c>
      <c r="J57" s="677">
        <v>185</v>
      </c>
      <c r="K57" s="833">
        <v>7.3267326732673261</v>
      </c>
      <c r="L57" s="926">
        <v>10</v>
      </c>
      <c r="M57" s="760">
        <v>0.31683168316831684</v>
      </c>
      <c r="N57" s="19"/>
      <c r="O57" s="813"/>
    </row>
    <row r="58" spans="1:17" s="22" customFormat="1" ht="13.15" customHeight="1" x14ac:dyDescent="0.2">
      <c r="A58" s="87">
        <v>102</v>
      </c>
      <c r="B58" s="61" t="s">
        <v>79</v>
      </c>
      <c r="C58" s="834">
        <v>90</v>
      </c>
      <c r="D58" s="677">
        <v>25</v>
      </c>
      <c r="E58" s="833">
        <v>26.373626373626376</v>
      </c>
      <c r="F58" s="677">
        <v>55</v>
      </c>
      <c r="G58" s="833">
        <v>61.53846153846154</v>
      </c>
      <c r="H58" s="677">
        <v>5</v>
      </c>
      <c r="I58" s="833">
        <v>6.593406593406594</v>
      </c>
      <c r="J58" s="677">
        <v>5</v>
      </c>
      <c r="K58" s="833">
        <v>5.4945054945054945</v>
      </c>
      <c r="L58" s="926">
        <v>0</v>
      </c>
      <c r="M58" s="760">
        <v>0</v>
      </c>
      <c r="N58" s="19"/>
      <c r="O58" s="813"/>
    </row>
    <row r="59" spans="1:17" s="22" customFormat="1" ht="13.15" customHeight="1" x14ac:dyDescent="0.2">
      <c r="A59" s="87">
        <v>103</v>
      </c>
      <c r="B59" s="61" t="s">
        <v>80</v>
      </c>
      <c r="C59" s="834">
        <v>620</v>
      </c>
      <c r="D59" s="677">
        <v>145</v>
      </c>
      <c r="E59" s="833">
        <v>23.624595469255663</v>
      </c>
      <c r="F59" s="677">
        <v>400</v>
      </c>
      <c r="G59" s="833">
        <v>65.048543689320397</v>
      </c>
      <c r="H59" s="677">
        <v>30</v>
      </c>
      <c r="I59" s="833">
        <v>4.5307443365695796</v>
      </c>
      <c r="J59" s="677">
        <v>40</v>
      </c>
      <c r="K59" s="833">
        <v>6.4724919093851128</v>
      </c>
      <c r="L59" s="926">
        <v>0</v>
      </c>
      <c r="M59" s="760">
        <v>0.3236245954692557</v>
      </c>
      <c r="N59" s="19"/>
      <c r="O59" s="813"/>
    </row>
    <row r="60" spans="1:17" s="22" customFormat="1" ht="13.15" customHeight="1" x14ac:dyDescent="0.2">
      <c r="A60" s="87">
        <v>105</v>
      </c>
      <c r="B60" s="61" t="s">
        <v>81</v>
      </c>
      <c r="C60" s="834">
        <v>420</v>
      </c>
      <c r="D60" s="677">
        <v>85</v>
      </c>
      <c r="E60" s="833">
        <v>20.616113744075829</v>
      </c>
      <c r="F60" s="677">
        <v>280</v>
      </c>
      <c r="G60" s="833">
        <v>66.587677725118482</v>
      </c>
      <c r="H60" s="677">
        <v>25</v>
      </c>
      <c r="I60" s="833">
        <v>5.9241706161137442</v>
      </c>
      <c r="J60" s="677">
        <v>30</v>
      </c>
      <c r="K60" s="833">
        <v>6.8720379146919433</v>
      </c>
      <c r="L60" s="926">
        <v>0</v>
      </c>
      <c r="M60" s="760">
        <v>0</v>
      </c>
      <c r="N60" s="19"/>
      <c r="O60" s="813"/>
    </row>
    <row r="61" spans="1:17" s="22" customFormat="1" ht="13.15" customHeight="1" x14ac:dyDescent="0.2">
      <c r="A61" s="87">
        <v>106</v>
      </c>
      <c r="B61" s="61" t="s">
        <v>82</v>
      </c>
      <c r="C61" s="834">
        <v>775</v>
      </c>
      <c r="D61" s="677">
        <v>180</v>
      </c>
      <c r="E61" s="833">
        <v>23.35483870967742</v>
      </c>
      <c r="F61" s="677">
        <v>455</v>
      </c>
      <c r="G61" s="833">
        <v>58.451612903225801</v>
      </c>
      <c r="H61" s="677">
        <v>55</v>
      </c>
      <c r="I61" s="833">
        <v>7.2258064516129039</v>
      </c>
      <c r="J61" s="677">
        <v>80</v>
      </c>
      <c r="K61" s="833">
        <v>10.451612903225808</v>
      </c>
      <c r="L61" s="926">
        <v>5</v>
      </c>
      <c r="M61" s="760">
        <v>0.5161290322580645</v>
      </c>
      <c r="N61" s="19"/>
      <c r="O61" s="813"/>
    </row>
    <row r="62" spans="1:17" s="22" customFormat="1" ht="13.15" customHeight="1" x14ac:dyDescent="0.2">
      <c r="A62" s="87">
        <v>107</v>
      </c>
      <c r="B62" s="61" t="s">
        <v>83</v>
      </c>
      <c r="C62" s="834">
        <v>1730</v>
      </c>
      <c r="D62" s="677">
        <v>405</v>
      </c>
      <c r="E62" s="833">
        <v>23.4375</v>
      </c>
      <c r="F62" s="677">
        <v>1100</v>
      </c>
      <c r="G62" s="833">
        <v>63.541666666666664</v>
      </c>
      <c r="H62" s="677">
        <v>100</v>
      </c>
      <c r="I62" s="833">
        <v>5.9027777777777777</v>
      </c>
      <c r="J62" s="677">
        <v>115</v>
      </c>
      <c r="K62" s="833">
        <v>6.5393518518518521</v>
      </c>
      <c r="L62" s="926">
        <v>10</v>
      </c>
      <c r="M62" s="760">
        <v>0.57870370370370372</v>
      </c>
      <c r="N62" s="19"/>
      <c r="O62" s="813"/>
    </row>
    <row r="63" spans="1:17" s="22" customFormat="1" ht="13.15" customHeight="1" x14ac:dyDescent="0.2">
      <c r="A63" s="87">
        <v>108</v>
      </c>
      <c r="B63" s="61" t="s">
        <v>84</v>
      </c>
      <c r="C63" s="834">
        <v>900</v>
      </c>
      <c r="D63" s="677">
        <v>235</v>
      </c>
      <c r="E63" s="833">
        <v>26.028921023359285</v>
      </c>
      <c r="F63" s="677">
        <v>520</v>
      </c>
      <c r="G63" s="833">
        <v>57.730812013348164</v>
      </c>
      <c r="H63" s="677">
        <v>60</v>
      </c>
      <c r="I63" s="833">
        <v>6.6740823136818683</v>
      </c>
      <c r="J63" s="677">
        <v>85</v>
      </c>
      <c r="K63" s="833">
        <v>9.2324805339265854</v>
      </c>
      <c r="L63" s="926">
        <v>5</v>
      </c>
      <c r="M63" s="760">
        <v>0.33370411568409347</v>
      </c>
      <c r="N63" s="19"/>
      <c r="O63" s="813"/>
    </row>
    <row r="64" spans="1:17" s="22" customFormat="1" ht="13.15" customHeight="1" x14ac:dyDescent="0.2">
      <c r="A64" s="87">
        <v>109</v>
      </c>
      <c r="B64" s="61" t="s">
        <v>145</v>
      </c>
      <c r="C64" s="834">
        <v>410</v>
      </c>
      <c r="D64" s="677">
        <v>105</v>
      </c>
      <c r="E64" s="833">
        <v>25.853658536585368</v>
      </c>
      <c r="F64" s="677">
        <v>265</v>
      </c>
      <c r="G64" s="833">
        <v>64.878048780487802</v>
      </c>
      <c r="H64" s="677">
        <v>15</v>
      </c>
      <c r="I64" s="833">
        <v>3.9024390243902438</v>
      </c>
      <c r="J64" s="677">
        <v>20</v>
      </c>
      <c r="K64" s="833">
        <v>5.3658536585365857</v>
      </c>
      <c r="L64" s="926">
        <v>0</v>
      </c>
      <c r="M64" s="760">
        <v>0</v>
      </c>
      <c r="N64" s="19"/>
      <c r="O64" s="813"/>
    </row>
    <row r="65" spans="1:16" s="22" customFormat="1" ht="13.15" customHeight="1" x14ac:dyDescent="0.2">
      <c r="A65" s="87">
        <v>111</v>
      </c>
      <c r="B65" s="61" t="s">
        <v>85</v>
      </c>
      <c r="C65" s="834">
        <v>3940</v>
      </c>
      <c r="D65" s="677">
        <v>1350</v>
      </c>
      <c r="E65" s="833">
        <v>34.332148298628745</v>
      </c>
      <c r="F65" s="677">
        <v>1925</v>
      </c>
      <c r="G65" s="833">
        <v>48.933468765871005</v>
      </c>
      <c r="H65" s="677">
        <v>270</v>
      </c>
      <c r="I65" s="833">
        <v>6.9070594210259015</v>
      </c>
      <c r="J65" s="677">
        <v>380</v>
      </c>
      <c r="K65" s="833">
        <v>9.6241747079735909</v>
      </c>
      <c r="L65" s="926">
        <v>10</v>
      </c>
      <c r="M65" s="760">
        <v>0.20314880650076178</v>
      </c>
      <c r="N65" s="19"/>
      <c r="O65" s="813"/>
    </row>
    <row r="66" spans="1:16" s="22" customFormat="1" ht="13.15" customHeight="1" x14ac:dyDescent="0.2">
      <c r="A66" s="87">
        <v>112</v>
      </c>
      <c r="B66" s="61" t="s">
        <v>86</v>
      </c>
      <c r="C66" s="834">
        <v>4635</v>
      </c>
      <c r="D66" s="677">
        <v>1570</v>
      </c>
      <c r="E66" s="833">
        <v>33.829557713052857</v>
      </c>
      <c r="F66" s="677">
        <v>2330</v>
      </c>
      <c r="G66" s="833">
        <v>50.312837108953609</v>
      </c>
      <c r="H66" s="677">
        <v>285</v>
      </c>
      <c r="I66" s="833">
        <v>6.1920172599784253</v>
      </c>
      <c r="J66" s="677">
        <v>430</v>
      </c>
      <c r="K66" s="833">
        <v>9.2988133764832792</v>
      </c>
      <c r="L66" s="926">
        <v>15</v>
      </c>
      <c r="M66" s="760">
        <v>0.3667745415318231</v>
      </c>
      <c r="N66" s="19"/>
      <c r="O66" s="813"/>
    </row>
    <row r="67" spans="1:16" s="22" customFormat="1" ht="13.15" customHeight="1" x14ac:dyDescent="0.2">
      <c r="A67" s="87">
        <v>113</v>
      </c>
      <c r="B67" s="61" t="s">
        <v>87</v>
      </c>
      <c r="C67" s="834">
        <v>375</v>
      </c>
      <c r="D67" s="677">
        <v>105</v>
      </c>
      <c r="E67" s="833">
        <v>27.807486631016044</v>
      </c>
      <c r="F67" s="677">
        <v>230</v>
      </c>
      <c r="G67" s="833">
        <v>61.764705882352942</v>
      </c>
      <c r="H67" s="677">
        <v>20</v>
      </c>
      <c r="I67" s="833">
        <v>5.3475935828877006</v>
      </c>
      <c r="J67" s="677">
        <v>20</v>
      </c>
      <c r="K67" s="833">
        <v>5.0802139037433154</v>
      </c>
      <c r="L67" s="926">
        <v>0</v>
      </c>
      <c r="M67" s="760">
        <v>0</v>
      </c>
      <c r="N67" s="19"/>
      <c r="O67" s="813"/>
    </row>
    <row r="68" spans="1:16" s="22" customFormat="1" ht="13.15" customHeight="1" x14ac:dyDescent="0.2">
      <c r="A68" s="87">
        <v>121</v>
      </c>
      <c r="B68" s="61" t="s">
        <v>61</v>
      </c>
      <c r="C68" s="834">
        <v>5020</v>
      </c>
      <c r="D68" s="677">
        <v>1750</v>
      </c>
      <c r="E68" s="833">
        <v>34.820717131474105</v>
      </c>
      <c r="F68" s="677">
        <v>2335</v>
      </c>
      <c r="G68" s="833">
        <v>46.513944223107565</v>
      </c>
      <c r="H68" s="677">
        <v>305</v>
      </c>
      <c r="I68" s="833">
        <v>6.0756972111553784</v>
      </c>
      <c r="J68" s="677">
        <v>590</v>
      </c>
      <c r="K68" s="833">
        <v>11.733067729083665</v>
      </c>
      <c r="L68" s="926">
        <v>45</v>
      </c>
      <c r="M68" s="760">
        <v>0.85657370517928288</v>
      </c>
      <c r="N68" s="19"/>
      <c r="O68" s="813"/>
    </row>
    <row r="69" spans="1:16" s="22" customFormat="1" ht="13.15" customHeight="1" x14ac:dyDescent="0.2">
      <c r="A69" s="87">
        <v>122</v>
      </c>
      <c r="B69" s="61" t="s">
        <v>62</v>
      </c>
      <c r="C69" s="834">
        <v>4380</v>
      </c>
      <c r="D69" s="677">
        <v>1390</v>
      </c>
      <c r="E69" s="833">
        <v>31.773567678612192</v>
      </c>
      <c r="F69" s="677">
        <v>2260</v>
      </c>
      <c r="G69" s="833">
        <v>51.563569961196073</v>
      </c>
      <c r="H69" s="677">
        <v>295</v>
      </c>
      <c r="I69" s="833">
        <v>6.7564482994750055</v>
      </c>
      <c r="J69" s="677">
        <v>410</v>
      </c>
      <c r="K69" s="833">
        <v>9.3814197671764443</v>
      </c>
      <c r="L69" s="926">
        <v>25</v>
      </c>
      <c r="M69" s="760">
        <v>0.52499429354028759</v>
      </c>
      <c r="N69" s="19"/>
      <c r="O69" s="813"/>
    </row>
    <row r="70" spans="1:16" s="22" customFormat="1" ht="13.15" customHeight="1" x14ac:dyDescent="0.2">
      <c r="A70" s="87">
        <v>123</v>
      </c>
      <c r="B70" s="61" t="s">
        <v>63</v>
      </c>
      <c r="C70" s="834">
        <v>2105</v>
      </c>
      <c r="D70" s="677">
        <v>590</v>
      </c>
      <c r="E70" s="833">
        <v>27.933491686460808</v>
      </c>
      <c r="F70" s="677">
        <v>1220</v>
      </c>
      <c r="G70" s="833">
        <v>58.004750593824227</v>
      </c>
      <c r="H70" s="677">
        <v>140</v>
      </c>
      <c r="I70" s="833">
        <v>6.6508313539192399</v>
      </c>
      <c r="J70" s="677">
        <v>140</v>
      </c>
      <c r="K70" s="833">
        <v>6.7458432304037999</v>
      </c>
      <c r="L70" s="926">
        <v>15</v>
      </c>
      <c r="M70" s="760">
        <v>0.66508313539192399</v>
      </c>
      <c r="N70" s="19"/>
      <c r="O70" s="813"/>
    </row>
    <row r="71" spans="1:16" s="22" customFormat="1" ht="12.6" customHeight="1" x14ac:dyDescent="0.2">
      <c r="A71" s="87"/>
      <c r="B71" s="61"/>
      <c r="C71" s="760"/>
      <c r="D71" s="760"/>
      <c r="E71" s="760"/>
      <c r="F71" s="760"/>
      <c r="G71" s="760"/>
      <c r="H71" s="760"/>
      <c r="I71" s="760"/>
      <c r="J71" s="760"/>
      <c r="K71" s="760"/>
      <c r="L71" s="816"/>
      <c r="M71" s="760"/>
      <c r="N71" s="19"/>
      <c r="O71" s="813"/>
    </row>
    <row r="72" spans="1:16" s="29" customFormat="1" ht="13.15" customHeight="1" x14ac:dyDescent="0.2">
      <c r="A72" s="230">
        <v>1</v>
      </c>
      <c r="B72" s="86" t="s">
        <v>2</v>
      </c>
      <c r="C72" s="130">
        <v>12735</v>
      </c>
      <c r="D72" s="130">
        <v>5580</v>
      </c>
      <c r="E72" s="760">
        <v>43.8285175879397</v>
      </c>
      <c r="F72" s="130">
        <v>5070</v>
      </c>
      <c r="G72" s="646">
        <v>39.792713567839193</v>
      </c>
      <c r="H72" s="130">
        <v>770</v>
      </c>
      <c r="I72" s="760">
        <v>6.0615577889447234</v>
      </c>
      <c r="J72" s="130">
        <v>1200</v>
      </c>
      <c r="K72" s="833">
        <v>9.4299623115577891</v>
      </c>
      <c r="L72" s="677">
        <v>115</v>
      </c>
      <c r="M72" s="646">
        <v>0.88724874371859297</v>
      </c>
      <c r="N72" s="19"/>
      <c r="O72" s="813"/>
    </row>
    <row r="73" spans="1:16" s="29" customFormat="1" ht="13.15" customHeight="1" x14ac:dyDescent="0.2">
      <c r="A73" s="230">
        <v>2</v>
      </c>
      <c r="B73" s="86" t="s">
        <v>6</v>
      </c>
      <c r="C73" s="245">
        <v>14595</v>
      </c>
      <c r="D73" s="245">
        <v>4135</v>
      </c>
      <c r="E73" s="760">
        <v>28.321798122387449</v>
      </c>
      <c r="F73" s="245">
        <v>7310</v>
      </c>
      <c r="G73" s="646">
        <v>50.092510107585831</v>
      </c>
      <c r="H73" s="245">
        <v>1275</v>
      </c>
      <c r="I73" s="760">
        <v>8.7233605153155622</v>
      </c>
      <c r="J73" s="245">
        <v>1590</v>
      </c>
      <c r="K73" s="833">
        <v>10.909340094565888</v>
      </c>
      <c r="L73" s="677">
        <v>285</v>
      </c>
      <c r="M73" s="646">
        <v>1.9529911601452752</v>
      </c>
      <c r="N73" s="19"/>
      <c r="O73" s="813"/>
    </row>
    <row r="74" spans="1:16" s="29" customFormat="1" ht="13.15" customHeight="1" x14ac:dyDescent="0.2">
      <c r="A74" s="230">
        <v>3</v>
      </c>
      <c r="B74" s="86" t="s">
        <v>10</v>
      </c>
      <c r="C74" s="245">
        <v>17500</v>
      </c>
      <c r="D74" s="245">
        <v>5750</v>
      </c>
      <c r="E74" s="760">
        <v>32.862857142857145</v>
      </c>
      <c r="F74" s="245">
        <v>8715</v>
      </c>
      <c r="G74" s="646">
        <v>49.8</v>
      </c>
      <c r="H74" s="245">
        <v>1180</v>
      </c>
      <c r="I74" s="760">
        <v>6.7371428571428567</v>
      </c>
      <c r="J74" s="245">
        <v>1650</v>
      </c>
      <c r="K74" s="833">
        <v>9.44</v>
      </c>
      <c r="L74" s="677">
        <v>205</v>
      </c>
      <c r="M74" s="646">
        <v>1.1599999999999999</v>
      </c>
      <c r="N74" s="19"/>
      <c r="O74" s="813"/>
    </row>
    <row r="75" spans="1:16" s="29" customFormat="1" ht="13.15" customHeight="1" x14ac:dyDescent="0.2">
      <c r="A75" s="230">
        <v>4</v>
      </c>
      <c r="B75" s="86" t="s">
        <v>3</v>
      </c>
      <c r="C75" s="245">
        <v>15315</v>
      </c>
      <c r="D75" s="245">
        <v>4525</v>
      </c>
      <c r="E75" s="760">
        <v>29.561185843019462</v>
      </c>
      <c r="F75" s="245">
        <v>8070</v>
      </c>
      <c r="G75" s="646">
        <v>52.709938618257802</v>
      </c>
      <c r="H75" s="245">
        <v>1115</v>
      </c>
      <c r="I75" s="760">
        <v>7.2678594749902059</v>
      </c>
      <c r="J75" s="245">
        <v>1300</v>
      </c>
      <c r="K75" s="833">
        <v>8.5020242914979747</v>
      </c>
      <c r="L75" s="677">
        <v>300</v>
      </c>
      <c r="M75" s="646">
        <v>1.9589917722345567</v>
      </c>
      <c r="N75" s="19"/>
      <c r="O75" s="813"/>
    </row>
    <row r="76" spans="1:16" s="29" customFormat="1" ht="13.15" customHeight="1" x14ac:dyDescent="0.2">
      <c r="A76" s="230">
        <v>5</v>
      </c>
      <c r="B76" s="86" t="s">
        <v>7</v>
      </c>
      <c r="C76" s="245">
        <v>8955</v>
      </c>
      <c r="D76" s="245">
        <v>2460</v>
      </c>
      <c r="E76" s="760">
        <v>27.473754746482022</v>
      </c>
      <c r="F76" s="245">
        <v>5205</v>
      </c>
      <c r="G76" s="646">
        <v>58.130444494080855</v>
      </c>
      <c r="H76" s="245">
        <v>600</v>
      </c>
      <c r="I76" s="760">
        <v>6.7009157918248823</v>
      </c>
      <c r="J76" s="245">
        <v>660</v>
      </c>
      <c r="K76" s="833">
        <v>7.393343756980121</v>
      </c>
      <c r="L76" s="677">
        <v>25</v>
      </c>
      <c r="M76" s="646">
        <v>0.30154121063211975</v>
      </c>
      <c r="N76" s="19"/>
      <c r="O76" s="813"/>
      <c r="P76" s="29" t="s">
        <v>349</v>
      </c>
    </row>
    <row r="77" spans="1:16" s="29" customFormat="1" ht="13.15" customHeight="1" x14ac:dyDescent="0.2">
      <c r="A77" s="230">
        <v>6</v>
      </c>
      <c r="B77" s="86" t="s">
        <v>11</v>
      </c>
      <c r="C77" s="245">
        <v>5760</v>
      </c>
      <c r="D77" s="245">
        <v>1450</v>
      </c>
      <c r="E77" s="760">
        <v>25.212710540024307</v>
      </c>
      <c r="F77" s="245">
        <v>3605</v>
      </c>
      <c r="G77" s="646">
        <v>62.632401458586564</v>
      </c>
      <c r="H77" s="245">
        <v>355</v>
      </c>
      <c r="I77" s="760">
        <v>6.1989928807084569</v>
      </c>
      <c r="J77" s="245">
        <v>330</v>
      </c>
      <c r="K77" s="833">
        <v>5.7127973606528908</v>
      </c>
      <c r="L77" s="677">
        <v>15</v>
      </c>
      <c r="M77" s="646">
        <v>0.24309776002778261</v>
      </c>
      <c r="N77" s="19"/>
      <c r="O77" s="813"/>
    </row>
    <row r="78" spans="1:16" s="29" customFormat="1" ht="13.15" customHeight="1" x14ac:dyDescent="0.2">
      <c r="A78" s="230">
        <v>7</v>
      </c>
      <c r="B78" s="86" t="s">
        <v>4</v>
      </c>
      <c r="C78" s="245">
        <v>3690</v>
      </c>
      <c r="D78" s="245">
        <v>940</v>
      </c>
      <c r="E78" s="760">
        <v>25.508267823258336</v>
      </c>
      <c r="F78" s="245">
        <v>2305</v>
      </c>
      <c r="G78" s="646">
        <v>62.45595012198428</v>
      </c>
      <c r="H78" s="245">
        <v>215</v>
      </c>
      <c r="I78" s="760">
        <v>5.8823529411764701</v>
      </c>
      <c r="J78" s="245">
        <v>225</v>
      </c>
      <c r="K78" s="833">
        <v>6.0449986446191382</v>
      </c>
      <c r="L78" s="677">
        <v>5</v>
      </c>
      <c r="M78" s="646">
        <v>0.10843046896177824</v>
      </c>
      <c r="N78" s="19"/>
      <c r="O78" s="813"/>
    </row>
    <row r="79" spans="1:16" s="29" customFormat="1" ht="13.15" customHeight="1" x14ac:dyDescent="0.2">
      <c r="A79" s="230">
        <v>8</v>
      </c>
      <c r="B79" s="86" t="s">
        <v>5</v>
      </c>
      <c r="C79" s="245">
        <v>4515</v>
      </c>
      <c r="D79" s="245">
        <v>1260</v>
      </c>
      <c r="E79" s="760">
        <v>27.900797165633307</v>
      </c>
      <c r="F79" s="245">
        <v>2570</v>
      </c>
      <c r="G79" s="646">
        <v>56.953055801594331</v>
      </c>
      <c r="H79" s="245">
        <v>335</v>
      </c>
      <c r="I79" s="760">
        <v>7.4180690876882203</v>
      </c>
      <c r="J79" s="245">
        <v>325</v>
      </c>
      <c r="K79" s="833">
        <v>7.218777679362268</v>
      </c>
      <c r="L79" s="677">
        <v>25</v>
      </c>
      <c r="M79" s="646">
        <v>0.50930026572187781</v>
      </c>
      <c r="N79" s="19"/>
      <c r="O79" s="813"/>
    </row>
    <row r="80" spans="1:16" s="29" customFormat="1" ht="13.15" customHeight="1" x14ac:dyDescent="0.2">
      <c r="A80" s="230">
        <v>9</v>
      </c>
      <c r="B80" s="86" t="s">
        <v>8</v>
      </c>
      <c r="C80" s="245">
        <v>4430</v>
      </c>
      <c r="D80" s="245">
        <v>1210</v>
      </c>
      <c r="E80" s="760">
        <v>27.313769751693002</v>
      </c>
      <c r="F80" s="245">
        <v>2515</v>
      </c>
      <c r="G80" s="646">
        <v>56.772009029345369</v>
      </c>
      <c r="H80" s="245">
        <v>305</v>
      </c>
      <c r="I80" s="760">
        <v>6.9074492099322802</v>
      </c>
      <c r="J80" s="245">
        <v>290</v>
      </c>
      <c r="K80" s="833">
        <v>6.5914221218961622</v>
      </c>
      <c r="L80" s="677">
        <v>105</v>
      </c>
      <c r="M80" s="646">
        <v>2.4153498871331829</v>
      </c>
      <c r="N80" s="19"/>
      <c r="O80" s="813"/>
    </row>
    <row r="81" spans="1:16" s="29" customFormat="1" ht="13.15" customHeight="1" x14ac:dyDescent="0.2">
      <c r="A81" s="230">
        <v>10</v>
      </c>
      <c r="B81" s="86" t="s">
        <v>9</v>
      </c>
      <c r="C81" s="245">
        <v>7470</v>
      </c>
      <c r="D81" s="245">
        <v>1825</v>
      </c>
      <c r="E81" s="760">
        <v>24.424209962506698</v>
      </c>
      <c r="F81" s="245">
        <v>4635</v>
      </c>
      <c r="G81" s="646">
        <v>62.051419389394745</v>
      </c>
      <c r="H81" s="245">
        <v>425</v>
      </c>
      <c r="I81" s="760">
        <v>5.6909480449919654</v>
      </c>
      <c r="J81" s="245">
        <v>560</v>
      </c>
      <c r="K81" s="833">
        <v>7.4718800214247452</v>
      </c>
      <c r="L81" s="677">
        <v>25</v>
      </c>
      <c r="M81" s="646">
        <v>0.3615425816818425</v>
      </c>
      <c r="N81" s="19"/>
      <c r="O81" s="813"/>
    </row>
    <row r="82" spans="1:16" s="29" customFormat="1" ht="13.15" customHeight="1" x14ac:dyDescent="0.2">
      <c r="A82" s="230">
        <v>11</v>
      </c>
      <c r="B82" s="86" t="s">
        <v>93</v>
      </c>
      <c r="C82" s="245">
        <v>8945</v>
      </c>
      <c r="D82" s="245">
        <v>3025</v>
      </c>
      <c r="E82" s="760">
        <v>33.799038783949925</v>
      </c>
      <c r="F82" s="245">
        <v>4490</v>
      </c>
      <c r="G82" s="646">
        <v>50.184419358444174</v>
      </c>
      <c r="H82" s="245">
        <v>580</v>
      </c>
      <c r="I82" s="760">
        <v>6.4714429417681902</v>
      </c>
      <c r="J82" s="245">
        <v>830</v>
      </c>
      <c r="K82" s="833">
        <v>9.2656756454677556</v>
      </c>
      <c r="L82" s="677">
        <v>25</v>
      </c>
      <c r="M82" s="646">
        <v>0.2794232703699564</v>
      </c>
      <c r="N82" s="19"/>
      <c r="O82" s="813"/>
    </row>
    <row r="83" spans="1:16" s="29" customFormat="1" ht="13.15" customHeight="1" x14ac:dyDescent="0.2">
      <c r="A83" s="230">
        <v>12</v>
      </c>
      <c r="B83" s="86" t="s">
        <v>165</v>
      </c>
      <c r="C83" s="245">
        <v>11505</v>
      </c>
      <c r="D83" s="245">
        <v>3730</v>
      </c>
      <c r="E83" s="760">
        <v>32.400486702589951</v>
      </c>
      <c r="F83" s="245">
        <v>5815</v>
      </c>
      <c r="G83" s="646">
        <v>50.538849296019471</v>
      </c>
      <c r="H83" s="245">
        <v>740</v>
      </c>
      <c r="I83" s="760">
        <v>6.4401181992004179</v>
      </c>
      <c r="J83" s="245">
        <v>1140</v>
      </c>
      <c r="K83" s="833">
        <v>9.9252563879714923</v>
      </c>
      <c r="L83" s="677">
        <v>80</v>
      </c>
      <c r="M83" s="646">
        <v>0.69528941421866852</v>
      </c>
      <c r="N83" s="19"/>
      <c r="O83" s="813"/>
    </row>
    <row r="84" spans="1:16" s="29" customFormat="1" ht="13.15" customHeight="1" x14ac:dyDescent="0.2">
      <c r="A84" s="230"/>
      <c r="B84" s="86"/>
      <c r="C84" s="100"/>
      <c r="D84" s="100"/>
      <c r="E84" s="646"/>
      <c r="F84" s="100"/>
      <c r="G84" s="646"/>
      <c r="H84" s="100"/>
      <c r="I84" s="646"/>
      <c r="J84" s="100"/>
      <c r="K84" s="646"/>
      <c r="L84" s="677"/>
      <c r="M84" s="646"/>
      <c r="N84" s="19"/>
      <c r="O84" s="813"/>
    </row>
    <row r="85" spans="1:16" s="29" customFormat="1" ht="13.15" customHeight="1" x14ac:dyDescent="0.2">
      <c r="A85" s="230"/>
      <c r="B85" s="231" t="s">
        <v>20</v>
      </c>
      <c r="C85" s="831">
        <v>115415</v>
      </c>
      <c r="D85" s="102">
        <v>35890</v>
      </c>
      <c r="E85" s="832">
        <v>31.0964779274791</v>
      </c>
      <c r="F85" s="102">
        <v>60305</v>
      </c>
      <c r="G85" s="832">
        <v>52.250574015509258</v>
      </c>
      <c r="H85" s="102">
        <v>7895</v>
      </c>
      <c r="I85" s="832">
        <v>6.8405319932417799</v>
      </c>
      <c r="J85" s="102">
        <v>10100</v>
      </c>
      <c r="K85" s="832">
        <v>8.7510288957241258</v>
      </c>
      <c r="L85" s="583">
        <v>1210</v>
      </c>
      <c r="M85" s="711">
        <v>1.0483905904778408</v>
      </c>
      <c r="N85" s="19"/>
      <c r="O85" s="813"/>
      <c r="P85" s="751"/>
    </row>
    <row r="86" spans="1:16" ht="13.15" customHeight="1" x14ac:dyDescent="0.2">
      <c r="A86" s="72"/>
      <c r="B86" s="72"/>
      <c r="C86" s="240"/>
      <c r="D86" s="240"/>
      <c r="E86" s="240"/>
      <c r="F86" s="72"/>
      <c r="G86" s="72"/>
      <c r="H86" s="72"/>
      <c r="I86" s="72"/>
      <c r="J86" s="72"/>
      <c r="K86" s="72"/>
      <c r="L86" s="72"/>
      <c r="M86" s="53"/>
    </row>
    <row r="87" spans="1:16" ht="13.15" customHeight="1" x14ac:dyDescent="0.2">
      <c r="A87" s="55"/>
      <c r="B87" s="55"/>
      <c r="C87" s="64"/>
      <c r="D87" s="64"/>
      <c r="E87" s="64"/>
      <c r="F87" s="64"/>
      <c r="G87" s="64"/>
      <c r="H87" s="55"/>
      <c r="I87" s="55"/>
      <c r="J87" s="55"/>
      <c r="K87" s="55"/>
      <c r="L87" s="55"/>
      <c r="M87" s="520"/>
    </row>
    <row r="88" spans="1:16" ht="13.15" customHeight="1" x14ac:dyDescent="0.2">
      <c r="A88" s="65" t="s">
        <v>219</v>
      </c>
      <c r="B88" s="223"/>
      <c r="C88" s="223"/>
      <c r="D88" s="228"/>
      <c r="E88" s="228"/>
      <c r="F88" s="223"/>
      <c r="G88" s="223"/>
      <c r="H88" s="223"/>
      <c r="I88" s="223"/>
      <c r="J88" s="223"/>
      <c r="K88" s="223"/>
      <c r="M88" s="66" t="s">
        <v>314</v>
      </c>
    </row>
    <row r="89" spans="1:16" ht="13.15" customHeight="1" x14ac:dyDescent="0.2">
      <c r="A89" s="55"/>
      <c r="B89" s="55"/>
      <c r="C89" s="64"/>
      <c r="D89" s="64"/>
      <c r="E89" s="64"/>
      <c r="F89" s="55"/>
      <c r="G89" s="55"/>
      <c r="H89" s="55"/>
      <c r="I89" s="55"/>
      <c r="J89" s="55"/>
      <c r="K89" s="55"/>
      <c r="L89" s="55"/>
      <c r="M89" s="55"/>
    </row>
  </sheetData>
  <phoneticPr fontId="16" type="noConversion"/>
  <hyperlinks>
    <hyperlink ref="M1" location="INHALT!A1" display="INHALT!A1" xr:uid="{198292CD-7312-4633-AF72-2FD960FAED35}"/>
  </hyperlinks>
  <printOptions horizontalCentered="1" gridLines="1"/>
  <pageMargins left="0.59055118110236227" right="0.39370078740157483" top="0.59055118110236227" bottom="0.59055118110236227" header="0.39370078740157483" footer="0.31496062992125984"/>
  <pageSetup paperSize="9" scale="95" firstPageNumber="28" orientation="portrait" useFirstPageNumber="1" r:id="rId1"/>
  <headerFooter alignWithMargins="0">
    <oddFooter>&amp;CSeite &amp;P</oddFooter>
  </headerFooter>
  <rowBreaks count="2" manualBreakCount="2">
    <brk id="56" max="16383" man="1"/>
    <brk id="8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16"/>
  <sheetViews>
    <sheetView zoomScale="85" zoomScaleNormal="85" zoomScaleSheetLayoutView="130" workbookViewId="0">
      <pane xSplit="2" ySplit="7" topLeftCell="C8" activePane="bottomRight" state="frozen"/>
      <selection activeCell="A80" sqref="A80:XFD80"/>
      <selection pane="topRight" activeCell="A80" sqref="A80:XFD80"/>
      <selection pane="bottomLeft" activeCell="A80" sqref="A80:XFD80"/>
      <selection pane="bottomRight" activeCell="J17" sqref="J17"/>
    </sheetView>
  </sheetViews>
  <sheetFormatPr baseColWidth="10" defaultRowHeight="12.75" x14ac:dyDescent="0.2"/>
  <cols>
    <col min="1" max="1" width="5.7109375" customWidth="1"/>
    <col min="2" max="2" width="22.140625" customWidth="1"/>
    <col min="3" max="3" width="9.42578125" customWidth="1"/>
    <col min="4" max="7" width="8.7109375" customWidth="1"/>
    <col min="8" max="8" width="9.28515625" customWidth="1"/>
    <col min="9" max="9" width="8.7109375" customWidth="1"/>
  </cols>
  <sheetData>
    <row r="1" spans="1:12" x14ac:dyDescent="0.2">
      <c r="A1" s="1054">
        <v>44561</v>
      </c>
      <c r="B1" s="55"/>
      <c r="C1" s="55"/>
      <c r="D1" s="55"/>
      <c r="E1" s="55"/>
      <c r="F1" s="55"/>
      <c r="G1" s="55"/>
      <c r="H1" s="55"/>
      <c r="I1" s="1068" t="str">
        <f>HYPERLINK("[Kleinräumige Statistik Daten Prototyp.xlsx]INHALT!A1","zum Inhaltsverzeichnis")</f>
        <v>zum Inhaltsverzeichnis</v>
      </c>
    </row>
    <row r="2" spans="1:12" ht="15.75" x14ac:dyDescent="0.25">
      <c r="A2" s="54" t="str">
        <f>CONCATENATE("Bevölkerung der Unterbezirke am ",CONCATENATE(DAY(A1),".",MONTH(A1),".",YEAR(A1)," nach Religionszugehörigkeit"))</f>
        <v>Bevölkerung der Unterbezirke am 31.12.2021 nach Religionszugehörigkeit</v>
      </c>
      <c r="B2" s="54"/>
      <c r="C2" s="223"/>
      <c r="D2" s="223"/>
      <c r="E2" s="223"/>
      <c r="F2" s="223"/>
      <c r="G2" s="223"/>
      <c r="H2" s="223"/>
      <c r="I2" s="223"/>
    </row>
    <row r="3" spans="1:12" ht="15.75" x14ac:dyDescent="0.25">
      <c r="A3" s="56" t="s">
        <v>1</v>
      </c>
      <c r="B3" s="54"/>
      <c r="C3" s="65"/>
      <c r="D3" s="65"/>
      <c r="E3" s="65"/>
      <c r="F3" s="223"/>
      <c r="G3" s="223"/>
      <c r="H3" s="223"/>
      <c r="I3" s="66" t="s">
        <v>495</v>
      </c>
    </row>
    <row r="4" spans="1:12" ht="8.4499999999999993" customHeight="1" x14ac:dyDescent="0.2">
      <c r="A4" s="55"/>
      <c r="B4" s="55"/>
      <c r="C4" s="55"/>
      <c r="D4" s="55"/>
      <c r="E4" s="55"/>
      <c r="F4" s="55"/>
      <c r="G4" s="55"/>
      <c r="H4" s="55"/>
      <c r="I4" s="55"/>
    </row>
    <row r="5" spans="1:12" ht="13.9" customHeight="1" x14ac:dyDescent="0.2">
      <c r="A5" s="170" t="s">
        <v>202</v>
      </c>
      <c r="B5" s="170" t="s">
        <v>170</v>
      </c>
      <c r="C5" s="591" t="s">
        <v>111</v>
      </c>
      <c r="D5" s="232" t="s">
        <v>115</v>
      </c>
      <c r="E5" s="251"/>
      <c r="F5" s="251"/>
      <c r="G5" s="251"/>
      <c r="H5" s="249"/>
      <c r="I5" s="249"/>
    </row>
    <row r="6" spans="1:12" ht="14.45" customHeight="1" x14ac:dyDescent="0.2">
      <c r="A6" s="645" t="s">
        <v>203</v>
      </c>
      <c r="B6" s="253" t="s">
        <v>172</v>
      </c>
      <c r="C6" s="647"/>
      <c r="D6" s="592" t="s">
        <v>116</v>
      </c>
      <c r="E6" s="254"/>
      <c r="F6" s="592" t="s">
        <v>26</v>
      </c>
      <c r="G6" s="254"/>
      <c r="H6" s="120" t="s">
        <v>117</v>
      </c>
      <c r="I6" s="643"/>
    </row>
    <row r="7" spans="1:12" x14ac:dyDescent="0.2">
      <c r="A7" s="644"/>
      <c r="B7" s="644"/>
      <c r="C7" s="229" t="s">
        <v>224</v>
      </c>
      <c r="D7" s="252" t="s">
        <v>224</v>
      </c>
      <c r="E7" s="252" t="s">
        <v>223</v>
      </c>
      <c r="F7" s="252" t="s">
        <v>224</v>
      </c>
      <c r="G7" s="250" t="s">
        <v>223</v>
      </c>
      <c r="H7" s="250" t="s">
        <v>224</v>
      </c>
      <c r="I7" s="250" t="s">
        <v>223</v>
      </c>
    </row>
    <row r="8" spans="1:12" ht="9" customHeight="1" x14ac:dyDescent="0.2">
      <c r="A8" s="226"/>
      <c r="B8" s="226"/>
      <c r="C8" s="227"/>
      <c r="D8" s="227"/>
      <c r="E8" s="227"/>
      <c r="F8" s="227"/>
      <c r="G8" s="227"/>
      <c r="H8" s="244"/>
      <c r="I8" s="244"/>
    </row>
    <row r="9" spans="1:12" x14ac:dyDescent="0.2">
      <c r="A9" s="87">
        <v>10</v>
      </c>
      <c r="B9" s="61" t="s">
        <v>37</v>
      </c>
      <c r="C9" s="834">
        <v>555</v>
      </c>
      <c r="D9" s="677">
        <v>65</v>
      </c>
      <c r="E9" s="851">
        <v>12.028725314183124</v>
      </c>
      <c r="F9" s="677">
        <v>145</v>
      </c>
      <c r="G9" s="856">
        <v>26.211849192100541</v>
      </c>
      <c r="H9" s="142">
        <v>345</v>
      </c>
      <c r="I9" s="761">
        <v>61.759425493716336</v>
      </c>
      <c r="J9" s="19"/>
      <c r="K9" s="816"/>
      <c r="L9" s="816"/>
    </row>
    <row r="10" spans="1:12" x14ac:dyDescent="0.2">
      <c r="A10" s="87">
        <v>11</v>
      </c>
      <c r="B10" s="61" t="s">
        <v>38</v>
      </c>
      <c r="C10" s="834">
        <v>1140</v>
      </c>
      <c r="D10" s="677">
        <v>130</v>
      </c>
      <c r="E10" s="851">
        <v>11.38353765323993</v>
      </c>
      <c r="F10" s="677">
        <v>395</v>
      </c>
      <c r="G10" s="856">
        <v>34.763572679509629</v>
      </c>
      <c r="H10" s="142">
        <v>615</v>
      </c>
      <c r="I10" s="761">
        <v>53.852889667250437</v>
      </c>
      <c r="J10" s="19"/>
      <c r="K10" s="816"/>
      <c r="L10" s="816"/>
    </row>
    <row r="11" spans="1:12" x14ac:dyDescent="0.2">
      <c r="A11" s="87">
        <v>12</v>
      </c>
      <c r="B11" s="61" t="s">
        <v>90</v>
      </c>
      <c r="C11" s="834">
        <v>2395</v>
      </c>
      <c r="D11" s="677">
        <v>330</v>
      </c>
      <c r="E11" s="851">
        <v>13.74843292937735</v>
      </c>
      <c r="F11" s="677">
        <v>745</v>
      </c>
      <c r="G11" s="856">
        <v>31.132469703301297</v>
      </c>
      <c r="H11" s="142">
        <v>1320</v>
      </c>
      <c r="I11" s="761">
        <v>55.119097367321359</v>
      </c>
      <c r="J11" s="19"/>
      <c r="K11" s="816"/>
      <c r="L11" s="816"/>
    </row>
    <row r="12" spans="1:12" x14ac:dyDescent="0.2">
      <c r="A12" s="87">
        <v>13</v>
      </c>
      <c r="B12" s="61" t="s">
        <v>39</v>
      </c>
      <c r="C12" s="834">
        <v>355</v>
      </c>
      <c r="D12" s="677">
        <v>30</v>
      </c>
      <c r="E12" s="851">
        <v>9.0395480225988702</v>
      </c>
      <c r="F12" s="677">
        <v>110</v>
      </c>
      <c r="G12" s="856">
        <v>31.35593220338983</v>
      </c>
      <c r="H12" s="142">
        <v>210</v>
      </c>
      <c r="I12" s="761">
        <v>59.604519774011301</v>
      </c>
      <c r="J12" s="19"/>
      <c r="K12" s="816"/>
      <c r="L12" s="816"/>
    </row>
    <row r="13" spans="1:12" x14ac:dyDescent="0.2">
      <c r="A13" s="87">
        <v>14</v>
      </c>
      <c r="B13" s="61" t="s">
        <v>40</v>
      </c>
      <c r="C13" s="834">
        <v>2595</v>
      </c>
      <c r="D13" s="677">
        <v>240</v>
      </c>
      <c r="E13" s="851">
        <v>9.1714836223506744</v>
      </c>
      <c r="F13" s="677">
        <v>825</v>
      </c>
      <c r="G13" s="856">
        <v>31.868978805394992</v>
      </c>
      <c r="H13" s="142">
        <v>1530</v>
      </c>
      <c r="I13" s="761">
        <v>58.959537572254341</v>
      </c>
      <c r="J13" s="19"/>
      <c r="K13" s="816"/>
      <c r="L13" s="816"/>
    </row>
    <row r="14" spans="1:12" x14ac:dyDescent="0.2">
      <c r="A14" s="87">
        <v>15</v>
      </c>
      <c r="B14" s="61" t="s">
        <v>41</v>
      </c>
      <c r="C14" s="834">
        <v>1155</v>
      </c>
      <c r="D14" s="677">
        <v>150</v>
      </c>
      <c r="E14" s="851">
        <v>12.836079791847354</v>
      </c>
      <c r="F14" s="677">
        <v>580</v>
      </c>
      <c r="G14" s="856">
        <v>50.477016478751082</v>
      </c>
      <c r="H14" s="142">
        <v>425</v>
      </c>
      <c r="I14" s="761">
        <v>36.686903729401557</v>
      </c>
      <c r="J14" s="19"/>
      <c r="K14" s="816"/>
      <c r="L14" s="816"/>
    </row>
    <row r="15" spans="1:12" x14ac:dyDescent="0.2">
      <c r="A15" s="87">
        <v>16</v>
      </c>
      <c r="B15" s="61" t="s">
        <v>99</v>
      </c>
      <c r="C15" s="834">
        <v>2815</v>
      </c>
      <c r="D15" s="677">
        <v>340</v>
      </c>
      <c r="E15" s="851">
        <v>12.122289370778528</v>
      </c>
      <c r="F15" s="677">
        <v>1250</v>
      </c>
      <c r="G15" s="856">
        <v>44.365446142907928</v>
      </c>
      <c r="H15" s="142">
        <v>1225</v>
      </c>
      <c r="I15" s="761">
        <v>43.512264486313548</v>
      </c>
      <c r="J15" s="19"/>
      <c r="K15" s="816"/>
      <c r="L15" s="816"/>
    </row>
    <row r="16" spans="1:12" x14ac:dyDescent="0.2">
      <c r="A16" s="87">
        <v>17</v>
      </c>
      <c r="B16" s="61" t="s">
        <v>42</v>
      </c>
      <c r="C16" s="834">
        <v>3655</v>
      </c>
      <c r="D16" s="677">
        <v>535</v>
      </c>
      <c r="E16" s="851">
        <v>14.641488779419815</v>
      </c>
      <c r="F16" s="677">
        <v>1205</v>
      </c>
      <c r="G16" s="856">
        <v>32.977558839627804</v>
      </c>
      <c r="H16" s="142">
        <v>1915</v>
      </c>
      <c r="I16" s="761">
        <v>52.380952380952387</v>
      </c>
      <c r="J16" s="19"/>
      <c r="K16" s="816"/>
      <c r="L16" s="816"/>
    </row>
    <row r="17" spans="1:12" x14ac:dyDescent="0.2">
      <c r="A17" s="87">
        <v>21</v>
      </c>
      <c r="B17" s="61" t="s">
        <v>43</v>
      </c>
      <c r="C17" s="834">
        <v>1675</v>
      </c>
      <c r="D17" s="677">
        <v>200</v>
      </c>
      <c r="E17" s="851">
        <v>11.940298507462686</v>
      </c>
      <c r="F17" s="677">
        <v>515</v>
      </c>
      <c r="G17" s="856">
        <v>30.746268656716421</v>
      </c>
      <c r="H17" s="142">
        <v>960</v>
      </c>
      <c r="I17" s="761">
        <v>57.313432835820898</v>
      </c>
      <c r="J17" s="19"/>
      <c r="K17" s="816"/>
      <c r="L17" s="816"/>
    </row>
    <row r="18" spans="1:12" x14ac:dyDescent="0.2">
      <c r="A18" s="87">
        <v>22</v>
      </c>
      <c r="B18" s="61" t="s">
        <v>44</v>
      </c>
      <c r="C18" s="834">
        <v>1645</v>
      </c>
      <c r="D18" s="677">
        <v>190</v>
      </c>
      <c r="E18" s="851">
        <v>11.618004866180048</v>
      </c>
      <c r="F18" s="677">
        <v>480</v>
      </c>
      <c r="G18" s="856">
        <v>29.136253041362529</v>
      </c>
      <c r="H18" s="142">
        <v>975</v>
      </c>
      <c r="I18" s="761">
        <v>59.245742092457419</v>
      </c>
      <c r="J18" s="19"/>
      <c r="K18" s="816"/>
      <c r="L18" s="816"/>
    </row>
    <row r="19" spans="1:12" x14ac:dyDescent="0.2">
      <c r="A19" s="87">
        <v>23</v>
      </c>
      <c r="B19" s="61" t="s">
        <v>45</v>
      </c>
      <c r="C19" s="834">
        <v>3695</v>
      </c>
      <c r="D19" s="677">
        <v>470</v>
      </c>
      <c r="E19" s="851">
        <v>12.662337662337661</v>
      </c>
      <c r="F19" s="677">
        <v>890</v>
      </c>
      <c r="G19" s="856">
        <v>24.053030303030305</v>
      </c>
      <c r="H19" s="142">
        <v>2340</v>
      </c>
      <c r="I19" s="761">
        <v>63.28463203463204</v>
      </c>
      <c r="J19" s="19"/>
      <c r="K19" s="816"/>
      <c r="L19" s="816"/>
    </row>
    <row r="20" spans="1:12" x14ac:dyDescent="0.2">
      <c r="A20" s="87">
        <v>24</v>
      </c>
      <c r="B20" s="61" t="s">
        <v>46</v>
      </c>
      <c r="C20" s="834">
        <v>6390</v>
      </c>
      <c r="D20" s="677">
        <v>860</v>
      </c>
      <c r="E20" s="851">
        <v>13.491939270621382</v>
      </c>
      <c r="F20" s="677">
        <v>1525</v>
      </c>
      <c r="G20" s="856">
        <v>23.884802003443419</v>
      </c>
      <c r="H20" s="142">
        <v>4000</v>
      </c>
      <c r="I20" s="761">
        <v>62.623258725935202</v>
      </c>
      <c r="J20" s="19"/>
      <c r="K20" s="816"/>
      <c r="L20" s="816"/>
    </row>
    <row r="21" spans="1:12" x14ac:dyDescent="0.2">
      <c r="A21" s="87">
        <v>25</v>
      </c>
      <c r="B21" s="61" t="s">
        <v>180</v>
      </c>
      <c r="C21" s="834">
        <v>1805</v>
      </c>
      <c r="D21" s="677">
        <v>260</v>
      </c>
      <c r="E21" s="851">
        <v>14.277808522412839</v>
      </c>
      <c r="F21" s="677">
        <v>345</v>
      </c>
      <c r="G21" s="856">
        <v>19.092418372993912</v>
      </c>
      <c r="H21" s="142">
        <v>1205</v>
      </c>
      <c r="I21" s="761">
        <v>66.629773104593255</v>
      </c>
      <c r="J21" s="19"/>
      <c r="K21" s="816"/>
      <c r="L21" s="816"/>
    </row>
    <row r="22" spans="1:12" x14ac:dyDescent="0.2">
      <c r="A22" s="87">
        <v>26</v>
      </c>
      <c r="B22" s="61" t="s">
        <v>164</v>
      </c>
      <c r="C22" s="834">
        <v>2595</v>
      </c>
      <c r="D22" s="677">
        <v>375</v>
      </c>
      <c r="E22" s="851">
        <v>14.412331406551059</v>
      </c>
      <c r="F22" s="677">
        <v>650</v>
      </c>
      <c r="G22" s="856">
        <v>25.009633911368017</v>
      </c>
      <c r="H22" s="142">
        <v>1570</v>
      </c>
      <c r="I22" s="761">
        <v>60.578034682080926</v>
      </c>
      <c r="J22" s="19"/>
      <c r="K22" s="816"/>
      <c r="L22" s="816"/>
    </row>
    <row r="23" spans="1:12" x14ac:dyDescent="0.2">
      <c r="A23" s="87">
        <v>31</v>
      </c>
      <c r="B23" s="61" t="s">
        <v>47</v>
      </c>
      <c r="C23" s="834">
        <v>3810</v>
      </c>
      <c r="D23" s="677">
        <v>455</v>
      </c>
      <c r="E23" s="851">
        <v>11.991603253739177</v>
      </c>
      <c r="F23" s="677">
        <v>1135</v>
      </c>
      <c r="G23" s="856">
        <v>29.782209393859883</v>
      </c>
      <c r="H23" s="142">
        <v>2220</v>
      </c>
      <c r="I23" s="761">
        <v>58.226187352400949</v>
      </c>
      <c r="J23" s="19"/>
      <c r="K23" s="816"/>
      <c r="L23" s="816"/>
    </row>
    <row r="24" spans="1:12" x14ac:dyDescent="0.2">
      <c r="A24" s="87">
        <v>32</v>
      </c>
      <c r="B24" s="61" t="s">
        <v>48</v>
      </c>
      <c r="C24" s="834">
        <v>5835</v>
      </c>
      <c r="D24" s="677">
        <v>775</v>
      </c>
      <c r="E24" s="851">
        <v>13.30133699005828</v>
      </c>
      <c r="F24" s="677">
        <v>1695</v>
      </c>
      <c r="G24" s="856">
        <v>29.053822420294821</v>
      </c>
      <c r="H24" s="142">
        <v>3365</v>
      </c>
      <c r="I24" s="761">
        <v>57.644840589646897</v>
      </c>
      <c r="J24" s="19"/>
      <c r="K24" s="816"/>
      <c r="L24" s="816"/>
    </row>
    <row r="25" spans="1:12" x14ac:dyDescent="0.2">
      <c r="A25" s="87">
        <v>33</v>
      </c>
      <c r="B25" s="61" t="s">
        <v>181</v>
      </c>
      <c r="C25" s="834">
        <v>70</v>
      </c>
      <c r="D25" s="677">
        <v>5</v>
      </c>
      <c r="E25" s="851">
        <v>5.5555555555555554</v>
      </c>
      <c r="F25" s="677">
        <v>20</v>
      </c>
      <c r="G25" s="856">
        <v>25</v>
      </c>
      <c r="H25" s="142">
        <v>50</v>
      </c>
      <c r="I25" s="761">
        <v>69.444444444444443</v>
      </c>
      <c r="J25" s="19"/>
      <c r="K25" s="816"/>
      <c r="L25" s="816"/>
    </row>
    <row r="26" spans="1:12" x14ac:dyDescent="0.2">
      <c r="A26" s="87">
        <v>34</v>
      </c>
      <c r="B26" s="61" t="s">
        <v>49</v>
      </c>
      <c r="C26" s="834">
        <v>4450</v>
      </c>
      <c r="D26" s="677">
        <v>655</v>
      </c>
      <c r="E26" s="851">
        <v>14.767363452461227</v>
      </c>
      <c r="F26" s="677">
        <v>1550</v>
      </c>
      <c r="G26" s="856">
        <v>34.861766689143622</v>
      </c>
      <c r="H26" s="142">
        <v>2240</v>
      </c>
      <c r="I26" s="761">
        <v>50.370869858395139</v>
      </c>
      <c r="J26" s="19"/>
      <c r="K26" s="816"/>
      <c r="L26" s="816"/>
    </row>
    <row r="27" spans="1:12" x14ac:dyDescent="0.2">
      <c r="A27" s="87">
        <v>35</v>
      </c>
      <c r="B27" s="61" t="s">
        <v>91</v>
      </c>
      <c r="C27" s="834">
        <v>2945</v>
      </c>
      <c r="D27" s="677">
        <v>340</v>
      </c>
      <c r="E27" s="851">
        <v>11.53715643026807</v>
      </c>
      <c r="F27" s="677">
        <v>780</v>
      </c>
      <c r="G27" s="856">
        <v>26.399728537495758</v>
      </c>
      <c r="H27" s="142">
        <v>1830</v>
      </c>
      <c r="I27" s="761">
        <v>62.063115032236169</v>
      </c>
      <c r="J27" s="19"/>
      <c r="K27" s="816"/>
      <c r="L27" s="816"/>
    </row>
    <row r="28" spans="1:12" x14ac:dyDescent="0.2">
      <c r="A28" s="87">
        <v>36</v>
      </c>
      <c r="B28" s="61" t="s">
        <v>50</v>
      </c>
      <c r="C28" s="834">
        <v>3860</v>
      </c>
      <c r="D28" s="677">
        <v>490</v>
      </c>
      <c r="E28" s="851">
        <v>12.665112665112666</v>
      </c>
      <c r="F28" s="677">
        <v>1100</v>
      </c>
      <c r="G28" s="856">
        <v>28.464128464128464</v>
      </c>
      <c r="H28" s="142">
        <v>2275</v>
      </c>
      <c r="I28" s="761">
        <v>58.870758870758863</v>
      </c>
      <c r="J28" s="19"/>
      <c r="K28" s="816"/>
      <c r="L28" s="816"/>
    </row>
    <row r="29" spans="1:12" x14ac:dyDescent="0.2">
      <c r="A29" s="87">
        <v>41</v>
      </c>
      <c r="B29" s="61" t="s">
        <v>51</v>
      </c>
      <c r="C29" s="834">
        <v>3340</v>
      </c>
      <c r="D29" s="677">
        <v>440</v>
      </c>
      <c r="E29" s="851">
        <v>13.229571984435799</v>
      </c>
      <c r="F29" s="677">
        <v>1395</v>
      </c>
      <c r="G29" s="856">
        <v>41.753965878479498</v>
      </c>
      <c r="H29" s="142">
        <v>1505</v>
      </c>
      <c r="I29" s="761">
        <v>45.016462137084709</v>
      </c>
      <c r="J29" s="19"/>
      <c r="K29" s="816"/>
      <c r="L29" s="816"/>
    </row>
    <row r="30" spans="1:12" x14ac:dyDescent="0.2">
      <c r="A30" s="87">
        <v>42</v>
      </c>
      <c r="B30" s="61" t="s">
        <v>52</v>
      </c>
      <c r="C30" s="834">
        <v>3295</v>
      </c>
      <c r="D30" s="677">
        <v>535</v>
      </c>
      <c r="E30" s="851">
        <v>16.171116504854368</v>
      </c>
      <c r="F30" s="677">
        <v>1375</v>
      </c>
      <c r="G30" s="856">
        <v>41.686893203883493</v>
      </c>
      <c r="H30" s="142">
        <v>1390</v>
      </c>
      <c r="I30" s="761">
        <v>42.14199029126214</v>
      </c>
      <c r="J30" s="19"/>
      <c r="K30" s="816"/>
      <c r="L30" s="816"/>
    </row>
    <row r="31" spans="1:12" x14ac:dyDescent="0.2">
      <c r="A31" s="87">
        <v>43</v>
      </c>
      <c r="B31" s="61" t="s">
        <v>53</v>
      </c>
      <c r="C31" s="834">
        <v>5790</v>
      </c>
      <c r="D31" s="677">
        <v>750</v>
      </c>
      <c r="E31" s="851">
        <v>12.940566689702834</v>
      </c>
      <c r="F31" s="677">
        <v>1860</v>
      </c>
      <c r="G31" s="856">
        <v>32.118175535590879</v>
      </c>
      <c r="H31" s="142">
        <v>3180</v>
      </c>
      <c r="I31" s="761">
        <v>54.941257774706287</v>
      </c>
      <c r="J31" s="19"/>
      <c r="K31" s="816"/>
      <c r="L31" s="816"/>
    </row>
    <row r="32" spans="1:12" x14ac:dyDescent="0.2">
      <c r="A32" s="87">
        <v>44</v>
      </c>
      <c r="B32" s="61" t="s">
        <v>54</v>
      </c>
      <c r="C32" s="834">
        <v>4080</v>
      </c>
      <c r="D32" s="677">
        <v>475</v>
      </c>
      <c r="E32" s="851">
        <v>11.611954924056835</v>
      </c>
      <c r="F32" s="677">
        <v>1285</v>
      </c>
      <c r="G32" s="856">
        <v>31.528662420382165</v>
      </c>
      <c r="H32" s="142">
        <v>2320</v>
      </c>
      <c r="I32" s="761">
        <v>56.859382655560999</v>
      </c>
      <c r="J32" s="19"/>
      <c r="K32" s="816"/>
      <c r="L32" s="816"/>
    </row>
    <row r="33" spans="1:12" x14ac:dyDescent="0.2">
      <c r="A33" s="87">
        <v>45</v>
      </c>
      <c r="B33" s="61" t="s">
        <v>55</v>
      </c>
      <c r="C33" s="834">
        <v>210</v>
      </c>
      <c r="D33" s="677">
        <v>20</v>
      </c>
      <c r="E33" s="851">
        <v>10.096153846153847</v>
      </c>
      <c r="F33" s="677">
        <v>65</v>
      </c>
      <c r="G33" s="856">
        <v>30.288461538461537</v>
      </c>
      <c r="H33" s="142">
        <v>125</v>
      </c>
      <c r="I33" s="761">
        <v>59.615384615384613</v>
      </c>
      <c r="J33" s="19"/>
      <c r="K33" s="816"/>
      <c r="L33" s="816"/>
    </row>
    <row r="34" spans="1:12" x14ac:dyDescent="0.2">
      <c r="A34" s="87">
        <v>46</v>
      </c>
      <c r="B34" s="61" t="s">
        <v>56</v>
      </c>
      <c r="C34" s="834">
        <v>1000</v>
      </c>
      <c r="D34" s="677">
        <v>105</v>
      </c>
      <c r="E34" s="851">
        <v>10.41041041041041</v>
      </c>
      <c r="F34" s="677">
        <v>300</v>
      </c>
      <c r="G34" s="856">
        <v>29.929929929929934</v>
      </c>
      <c r="H34" s="142">
        <v>595</v>
      </c>
      <c r="I34" s="761">
        <v>59.65965965965966</v>
      </c>
      <c r="J34" s="19"/>
      <c r="K34" s="816"/>
      <c r="L34" s="816"/>
    </row>
    <row r="35" spans="1:12" x14ac:dyDescent="0.2">
      <c r="A35" s="87">
        <v>47</v>
      </c>
      <c r="B35" s="61" t="s">
        <v>57</v>
      </c>
      <c r="C35" s="834">
        <v>925</v>
      </c>
      <c r="D35" s="677">
        <v>100</v>
      </c>
      <c r="E35" s="851">
        <v>10.787486515641856</v>
      </c>
      <c r="F35" s="677">
        <v>490</v>
      </c>
      <c r="G35" s="856">
        <v>52.642934196332256</v>
      </c>
      <c r="H35" s="142">
        <v>340</v>
      </c>
      <c r="I35" s="761">
        <v>36.569579288025892</v>
      </c>
      <c r="J35" s="19"/>
      <c r="K35" s="816"/>
      <c r="L35" s="816"/>
    </row>
    <row r="36" spans="1:12" x14ac:dyDescent="0.2">
      <c r="A36" s="87">
        <v>48</v>
      </c>
      <c r="B36" s="61" t="s">
        <v>58</v>
      </c>
      <c r="C36" s="834">
        <v>10</v>
      </c>
      <c r="D36" s="677">
        <v>0</v>
      </c>
      <c r="E36" s="851">
        <v>11.111111111111111</v>
      </c>
      <c r="F36" s="677">
        <v>0</v>
      </c>
      <c r="G36" s="856">
        <v>22.222222222222221</v>
      </c>
      <c r="H36" s="142">
        <v>5</v>
      </c>
      <c r="I36" s="761">
        <v>66.666666666666657</v>
      </c>
      <c r="J36" s="19"/>
      <c r="K36" s="816"/>
      <c r="L36" s="816"/>
    </row>
    <row r="37" spans="1:12" x14ac:dyDescent="0.2">
      <c r="A37" s="87">
        <v>51</v>
      </c>
      <c r="B37" s="61" t="s">
        <v>59</v>
      </c>
      <c r="C37" s="834">
        <v>2255</v>
      </c>
      <c r="D37" s="677">
        <v>365</v>
      </c>
      <c r="E37" s="851">
        <v>16.223404255319149</v>
      </c>
      <c r="F37" s="677">
        <v>1060</v>
      </c>
      <c r="G37" s="856">
        <v>47.030141843971627</v>
      </c>
      <c r="H37" s="142">
        <v>830</v>
      </c>
      <c r="I37" s="761">
        <v>36.74645390070922</v>
      </c>
      <c r="J37" s="19"/>
      <c r="K37" s="816"/>
      <c r="L37" s="816"/>
    </row>
    <row r="38" spans="1:12" x14ac:dyDescent="0.2">
      <c r="A38" s="87">
        <v>52</v>
      </c>
      <c r="B38" s="61" t="s">
        <v>132</v>
      </c>
      <c r="C38" s="834">
        <v>3225</v>
      </c>
      <c r="D38" s="677">
        <v>515</v>
      </c>
      <c r="E38" s="851">
        <v>16</v>
      </c>
      <c r="F38" s="677">
        <v>1380</v>
      </c>
      <c r="G38" s="856">
        <v>42.728682170542633</v>
      </c>
      <c r="H38" s="142">
        <v>1330</v>
      </c>
      <c r="I38" s="761">
        <v>41.271317829457367</v>
      </c>
      <c r="J38" s="19"/>
      <c r="K38" s="816"/>
      <c r="L38" s="816"/>
    </row>
    <row r="39" spans="1:12" x14ac:dyDescent="0.2">
      <c r="A39" s="87">
        <v>53</v>
      </c>
      <c r="B39" s="61" t="s">
        <v>60</v>
      </c>
      <c r="C39" s="834">
        <v>1905</v>
      </c>
      <c r="D39" s="677">
        <v>325</v>
      </c>
      <c r="E39" s="851">
        <v>17.025748817656332</v>
      </c>
      <c r="F39" s="677">
        <v>900</v>
      </c>
      <c r="G39" s="856">
        <v>47.241198108250131</v>
      </c>
      <c r="H39" s="142">
        <v>680</v>
      </c>
      <c r="I39" s="761">
        <v>35.733053074093533</v>
      </c>
      <c r="J39" s="19"/>
      <c r="K39" s="816"/>
      <c r="L39" s="816"/>
    </row>
    <row r="40" spans="1:12" x14ac:dyDescent="0.2">
      <c r="A40" s="87">
        <v>54</v>
      </c>
      <c r="B40" s="61" t="s">
        <v>135</v>
      </c>
      <c r="C40" s="834">
        <v>620</v>
      </c>
      <c r="D40" s="677">
        <v>125</v>
      </c>
      <c r="E40" s="851">
        <v>20.032310177705977</v>
      </c>
      <c r="F40" s="677">
        <v>245</v>
      </c>
      <c r="G40" s="856">
        <v>39.903069466882066</v>
      </c>
      <c r="H40" s="142">
        <v>250</v>
      </c>
      <c r="I40" s="761">
        <v>40.064620355411954</v>
      </c>
      <c r="J40" s="19"/>
      <c r="K40" s="816"/>
      <c r="L40" s="816"/>
    </row>
    <row r="41" spans="1:12" x14ac:dyDescent="0.2">
      <c r="A41" s="87">
        <v>55</v>
      </c>
      <c r="B41" s="61" t="s">
        <v>166</v>
      </c>
      <c r="C41" s="834">
        <v>2830</v>
      </c>
      <c r="D41" s="677">
        <v>360</v>
      </c>
      <c r="E41" s="851">
        <v>12.641242937853105</v>
      </c>
      <c r="F41" s="677">
        <v>1200</v>
      </c>
      <c r="G41" s="856">
        <v>42.302259887005647</v>
      </c>
      <c r="H41" s="142">
        <v>1275</v>
      </c>
      <c r="I41" s="761">
        <v>45.056497175141239</v>
      </c>
      <c r="J41" s="19"/>
      <c r="K41" s="816"/>
      <c r="L41" s="816"/>
    </row>
    <row r="42" spans="1:12" x14ac:dyDescent="0.2">
      <c r="A42" s="87">
        <v>61</v>
      </c>
      <c r="B42" s="61" t="s">
        <v>64</v>
      </c>
      <c r="C42" s="834">
        <v>2330</v>
      </c>
      <c r="D42" s="677">
        <v>290</v>
      </c>
      <c r="E42" s="851">
        <v>12.414089347079038</v>
      </c>
      <c r="F42" s="677">
        <v>1265</v>
      </c>
      <c r="G42" s="856">
        <v>54.381443298969067</v>
      </c>
      <c r="H42" s="142">
        <v>775</v>
      </c>
      <c r="I42" s="761">
        <v>33.204467353951891</v>
      </c>
      <c r="J42" s="19"/>
      <c r="K42" s="816"/>
      <c r="L42" s="816"/>
    </row>
    <row r="43" spans="1:12" x14ac:dyDescent="0.2">
      <c r="A43" s="87">
        <v>62</v>
      </c>
      <c r="B43" s="61" t="s">
        <v>65</v>
      </c>
      <c r="C43" s="834">
        <v>965</v>
      </c>
      <c r="D43" s="677">
        <v>115</v>
      </c>
      <c r="E43" s="851">
        <v>11.685625646328852</v>
      </c>
      <c r="F43" s="677">
        <v>605</v>
      </c>
      <c r="G43" s="856">
        <v>62.564632885211992</v>
      </c>
      <c r="H43" s="142">
        <v>250</v>
      </c>
      <c r="I43" s="761">
        <v>25.749741468459153</v>
      </c>
      <c r="J43" s="19"/>
      <c r="K43" s="816"/>
      <c r="L43" s="816"/>
    </row>
    <row r="44" spans="1:12" x14ac:dyDescent="0.2">
      <c r="A44" s="87">
        <v>63</v>
      </c>
      <c r="B44" s="61" t="s">
        <v>66</v>
      </c>
      <c r="C44" s="834">
        <v>580</v>
      </c>
      <c r="D44" s="677">
        <v>40</v>
      </c>
      <c r="E44" s="851">
        <v>6.7010309278350517</v>
      </c>
      <c r="F44" s="677">
        <v>345</v>
      </c>
      <c r="G44" s="856">
        <v>59.621993127147768</v>
      </c>
      <c r="H44" s="142">
        <v>195</v>
      </c>
      <c r="I44" s="761">
        <v>33.676975945017183</v>
      </c>
      <c r="J44" s="19"/>
      <c r="K44" s="816"/>
      <c r="L44" s="816"/>
    </row>
    <row r="45" spans="1:12" x14ac:dyDescent="0.2">
      <c r="A45" s="87">
        <v>64</v>
      </c>
      <c r="B45" s="61" t="s">
        <v>67</v>
      </c>
      <c r="C45" s="834">
        <v>340</v>
      </c>
      <c r="D45" s="677">
        <v>65</v>
      </c>
      <c r="E45" s="851">
        <v>18.421052631578945</v>
      </c>
      <c r="F45" s="677">
        <v>180</v>
      </c>
      <c r="G45" s="856">
        <v>52.33918128654971</v>
      </c>
      <c r="H45" s="142">
        <v>100</v>
      </c>
      <c r="I45" s="761">
        <v>29.239766081871345</v>
      </c>
      <c r="J45" s="19"/>
      <c r="K45" s="816"/>
      <c r="L45" s="816"/>
    </row>
    <row r="46" spans="1:12" x14ac:dyDescent="0.2">
      <c r="A46" s="87">
        <v>65</v>
      </c>
      <c r="B46" s="61" t="s">
        <v>68</v>
      </c>
      <c r="C46" s="834">
        <v>590</v>
      </c>
      <c r="D46" s="677">
        <v>75</v>
      </c>
      <c r="E46" s="851">
        <v>12.331081081081081</v>
      </c>
      <c r="F46" s="677">
        <v>340</v>
      </c>
      <c r="G46" s="856">
        <v>57.094594594594597</v>
      </c>
      <c r="H46" s="142">
        <v>180</v>
      </c>
      <c r="I46" s="761">
        <v>30.574324324324326</v>
      </c>
      <c r="J46" s="19"/>
      <c r="K46" s="816"/>
      <c r="L46" s="816"/>
    </row>
    <row r="47" spans="1:12" x14ac:dyDescent="0.2">
      <c r="A47" s="87">
        <v>66</v>
      </c>
      <c r="B47" s="61" t="s">
        <v>69</v>
      </c>
      <c r="C47" s="834">
        <v>2390</v>
      </c>
      <c r="D47" s="677">
        <v>275</v>
      </c>
      <c r="E47" s="851">
        <v>11.50146382266834</v>
      </c>
      <c r="F47" s="677">
        <v>1230</v>
      </c>
      <c r="G47" s="856">
        <v>51.359263906315341</v>
      </c>
      <c r="H47" s="142">
        <v>890</v>
      </c>
      <c r="I47" s="761">
        <v>37.13927227101631</v>
      </c>
      <c r="J47" s="19"/>
      <c r="K47" s="816"/>
      <c r="L47" s="816"/>
    </row>
    <row r="48" spans="1:12" x14ac:dyDescent="0.2">
      <c r="A48" s="87">
        <v>71</v>
      </c>
      <c r="B48" s="61" t="s">
        <v>70</v>
      </c>
      <c r="C48" s="834">
        <v>1710</v>
      </c>
      <c r="D48" s="677">
        <v>220</v>
      </c>
      <c r="E48" s="851">
        <v>12.850467289719624</v>
      </c>
      <c r="F48" s="677">
        <v>800</v>
      </c>
      <c r="G48" s="856">
        <v>46.728971962616825</v>
      </c>
      <c r="H48" s="142">
        <v>690</v>
      </c>
      <c r="I48" s="761">
        <v>40.420560747663551</v>
      </c>
      <c r="J48" s="19"/>
      <c r="K48" s="816"/>
      <c r="L48" s="816"/>
    </row>
    <row r="49" spans="1:13" x14ac:dyDescent="0.2">
      <c r="A49" s="87">
        <v>72</v>
      </c>
      <c r="B49" s="61" t="s">
        <v>71</v>
      </c>
      <c r="C49" s="834">
        <v>2965</v>
      </c>
      <c r="D49" s="677">
        <v>385</v>
      </c>
      <c r="E49" s="851">
        <v>12.90866194809572</v>
      </c>
      <c r="F49" s="677">
        <v>1345</v>
      </c>
      <c r="G49" s="856">
        <v>45.264577013818673</v>
      </c>
      <c r="H49" s="142">
        <v>1240</v>
      </c>
      <c r="I49" s="761">
        <v>41.826761038085607</v>
      </c>
      <c r="J49" s="19"/>
      <c r="K49" s="816"/>
      <c r="L49" s="816"/>
    </row>
    <row r="50" spans="1:13" x14ac:dyDescent="0.2">
      <c r="A50" s="87">
        <v>81</v>
      </c>
      <c r="B50" s="61" t="s">
        <v>5</v>
      </c>
      <c r="C50" s="834">
        <v>1485</v>
      </c>
      <c r="D50" s="677">
        <v>175</v>
      </c>
      <c r="E50" s="851">
        <v>11.935266351989211</v>
      </c>
      <c r="F50" s="677">
        <v>690</v>
      </c>
      <c r="G50" s="856">
        <v>46.594740391099123</v>
      </c>
      <c r="H50" s="142">
        <v>615</v>
      </c>
      <c r="I50" s="761">
        <v>41.469993256911664</v>
      </c>
      <c r="J50" s="19"/>
      <c r="K50" s="816"/>
      <c r="L50" s="816"/>
    </row>
    <row r="51" spans="1:13" x14ac:dyDescent="0.2">
      <c r="A51" s="87">
        <v>82</v>
      </c>
      <c r="B51" s="61" t="s">
        <v>72</v>
      </c>
      <c r="C51" s="834">
        <v>2455</v>
      </c>
      <c r="D51" s="677">
        <v>275</v>
      </c>
      <c r="E51" s="851">
        <v>11.129229514879739</v>
      </c>
      <c r="F51" s="677">
        <v>1035</v>
      </c>
      <c r="G51" s="856">
        <v>42.274765593151244</v>
      </c>
      <c r="H51" s="142">
        <v>1145</v>
      </c>
      <c r="I51" s="761">
        <v>46.596004891969017</v>
      </c>
      <c r="J51" s="19"/>
      <c r="K51" s="816"/>
      <c r="L51" s="816"/>
      <c r="M51" s="8" t="s">
        <v>349</v>
      </c>
    </row>
    <row r="52" spans="1:13" x14ac:dyDescent="0.2">
      <c r="A52" s="87">
        <v>83</v>
      </c>
      <c r="B52" s="61" t="s">
        <v>73</v>
      </c>
      <c r="C52" s="834">
        <v>1570</v>
      </c>
      <c r="D52" s="677">
        <v>210</v>
      </c>
      <c r="E52" s="851">
        <v>13.448056086679413</v>
      </c>
      <c r="F52" s="677">
        <v>685</v>
      </c>
      <c r="G52" s="856">
        <v>43.658381134480564</v>
      </c>
      <c r="H52" s="142">
        <v>675</v>
      </c>
      <c r="I52" s="761">
        <v>42.893562778840028</v>
      </c>
      <c r="J52" s="19"/>
      <c r="K52" s="816"/>
      <c r="L52" s="816"/>
    </row>
    <row r="53" spans="1:13" x14ac:dyDescent="0.2">
      <c r="A53" s="87">
        <v>91</v>
      </c>
      <c r="B53" s="61" t="s">
        <v>74</v>
      </c>
      <c r="C53" s="834">
        <v>1455</v>
      </c>
      <c r="D53" s="677">
        <v>175</v>
      </c>
      <c r="E53" s="851">
        <v>12.087912087912088</v>
      </c>
      <c r="F53" s="677">
        <v>620</v>
      </c>
      <c r="G53" s="856">
        <v>42.719780219780219</v>
      </c>
      <c r="H53" s="142">
        <v>660</v>
      </c>
      <c r="I53" s="761">
        <v>45.192307692307693</v>
      </c>
      <c r="J53" s="19"/>
      <c r="K53" s="816"/>
      <c r="L53" s="816"/>
    </row>
    <row r="54" spans="1:13" x14ac:dyDescent="0.2">
      <c r="A54" s="87">
        <v>92</v>
      </c>
      <c r="B54" s="61" t="s">
        <v>75</v>
      </c>
      <c r="C54" s="834">
        <v>175</v>
      </c>
      <c r="D54" s="677">
        <v>5</v>
      </c>
      <c r="E54" s="851">
        <v>2.8248587570621471</v>
      </c>
      <c r="F54" s="677">
        <v>10</v>
      </c>
      <c r="G54" s="856">
        <v>5.6497175141242941</v>
      </c>
      <c r="H54" s="142">
        <v>160</v>
      </c>
      <c r="I54" s="761">
        <v>91.525423728813564</v>
      </c>
      <c r="J54" s="19"/>
      <c r="K54" s="816"/>
      <c r="L54" s="816"/>
    </row>
    <row r="55" spans="1:13" x14ac:dyDescent="0.2">
      <c r="A55" s="87">
        <v>93</v>
      </c>
      <c r="B55" s="61" t="s">
        <v>76</v>
      </c>
      <c r="C55" s="834">
        <v>1585</v>
      </c>
      <c r="D55" s="677">
        <v>130</v>
      </c>
      <c r="E55" s="851">
        <v>8.128544423440454</v>
      </c>
      <c r="F55" s="677">
        <v>770</v>
      </c>
      <c r="G55" s="856">
        <v>48.393194706994329</v>
      </c>
      <c r="H55" s="142">
        <v>690</v>
      </c>
      <c r="I55" s="761">
        <v>43.478260869565219</v>
      </c>
      <c r="J55" s="19"/>
      <c r="K55" s="816"/>
      <c r="L55" s="816"/>
    </row>
    <row r="56" spans="1:13" x14ac:dyDescent="0.2">
      <c r="A56" s="87">
        <v>94</v>
      </c>
      <c r="B56" s="61" t="s">
        <v>77</v>
      </c>
      <c r="C56" s="834">
        <v>2165</v>
      </c>
      <c r="D56" s="677">
        <v>270</v>
      </c>
      <c r="E56" s="851">
        <v>12.424942263279446</v>
      </c>
      <c r="F56" s="677">
        <v>1055</v>
      </c>
      <c r="G56" s="856">
        <v>48.637413394919172</v>
      </c>
      <c r="H56" s="142">
        <v>845</v>
      </c>
      <c r="I56" s="761">
        <v>38.937644341801388</v>
      </c>
      <c r="J56" s="19"/>
      <c r="K56" s="816"/>
      <c r="L56" s="816"/>
    </row>
    <row r="57" spans="1:13" x14ac:dyDescent="0.2">
      <c r="A57" s="87">
        <v>101</v>
      </c>
      <c r="B57" s="61" t="s">
        <v>78</v>
      </c>
      <c r="C57" s="834">
        <v>3135</v>
      </c>
      <c r="D57" s="677">
        <v>460</v>
      </c>
      <c r="E57" s="851">
        <v>14.70494417862839</v>
      </c>
      <c r="F57" s="677">
        <v>1590</v>
      </c>
      <c r="G57" s="856">
        <v>50.781499202551842</v>
      </c>
      <c r="H57" s="142">
        <v>1080</v>
      </c>
      <c r="I57" s="761">
        <v>34.513556618819777</v>
      </c>
      <c r="J57" s="19"/>
      <c r="K57" s="816"/>
      <c r="L57" s="816"/>
    </row>
    <row r="58" spans="1:13" x14ac:dyDescent="0.2">
      <c r="A58" s="87">
        <v>102</v>
      </c>
      <c r="B58" s="61" t="s">
        <v>79</v>
      </c>
      <c r="C58" s="834">
        <v>105</v>
      </c>
      <c r="D58" s="677">
        <v>5</v>
      </c>
      <c r="E58" s="851">
        <v>4.8543689320388346</v>
      </c>
      <c r="F58" s="677">
        <v>85</v>
      </c>
      <c r="G58" s="856">
        <v>80.582524271844662</v>
      </c>
      <c r="H58" s="142">
        <v>15</v>
      </c>
      <c r="I58" s="761">
        <v>14.563106796116504</v>
      </c>
      <c r="J58" s="19"/>
      <c r="K58" s="816"/>
      <c r="L58" s="816"/>
    </row>
    <row r="59" spans="1:13" x14ac:dyDescent="0.2">
      <c r="A59" s="87">
        <v>103</v>
      </c>
      <c r="B59" s="61" t="s">
        <v>80</v>
      </c>
      <c r="C59" s="834">
        <v>880</v>
      </c>
      <c r="D59" s="677">
        <v>120</v>
      </c>
      <c r="E59" s="851">
        <v>13.507377979568671</v>
      </c>
      <c r="F59" s="677">
        <v>385</v>
      </c>
      <c r="G59" s="856">
        <v>43.927355278093074</v>
      </c>
      <c r="H59" s="142">
        <v>375</v>
      </c>
      <c r="I59" s="761">
        <v>42.565266742338252</v>
      </c>
      <c r="J59" s="19"/>
      <c r="K59" s="816"/>
      <c r="L59" s="816"/>
    </row>
    <row r="60" spans="1:13" x14ac:dyDescent="0.2">
      <c r="A60" s="87">
        <v>105</v>
      </c>
      <c r="B60" s="61" t="s">
        <v>81</v>
      </c>
      <c r="C60" s="834">
        <v>550</v>
      </c>
      <c r="D60" s="677">
        <v>140</v>
      </c>
      <c r="E60" s="851">
        <v>25.500910746812387</v>
      </c>
      <c r="F60" s="677">
        <v>230</v>
      </c>
      <c r="G60" s="856">
        <v>41.530054644808743</v>
      </c>
      <c r="H60" s="142">
        <v>180</v>
      </c>
      <c r="I60" s="761">
        <v>32.96903460837887</v>
      </c>
      <c r="J60" s="19"/>
      <c r="K60" s="816"/>
      <c r="L60" s="816"/>
    </row>
    <row r="61" spans="1:13" x14ac:dyDescent="0.2">
      <c r="A61" s="87">
        <v>106</v>
      </c>
      <c r="B61" s="61" t="s">
        <v>82</v>
      </c>
      <c r="C61" s="834">
        <v>955</v>
      </c>
      <c r="D61" s="677">
        <v>215</v>
      </c>
      <c r="E61" s="851">
        <v>22.560335781741866</v>
      </c>
      <c r="F61" s="677">
        <v>385</v>
      </c>
      <c r="G61" s="856">
        <v>40.60860440713536</v>
      </c>
      <c r="H61" s="142">
        <v>350</v>
      </c>
      <c r="I61" s="761">
        <v>36.83105981112277</v>
      </c>
      <c r="J61" s="19"/>
      <c r="K61" s="816"/>
      <c r="L61" s="816"/>
    </row>
    <row r="62" spans="1:13" x14ac:dyDescent="0.2">
      <c r="A62" s="87">
        <v>107</v>
      </c>
      <c r="B62" s="61" t="s">
        <v>83</v>
      </c>
      <c r="C62" s="834">
        <v>2125</v>
      </c>
      <c r="D62" s="677">
        <v>445</v>
      </c>
      <c r="E62" s="851">
        <v>20.913801224682054</v>
      </c>
      <c r="F62" s="677">
        <v>945</v>
      </c>
      <c r="G62" s="856">
        <v>44.512482336316531</v>
      </c>
      <c r="H62" s="142">
        <v>735</v>
      </c>
      <c r="I62" s="761">
        <v>34.573716439001409</v>
      </c>
      <c r="J62" s="19"/>
      <c r="K62" s="816"/>
      <c r="L62" s="816"/>
    </row>
    <row r="63" spans="1:13" x14ac:dyDescent="0.2">
      <c r="A63" s="87">
        <v>108</v>
      </c>
      <c r="B63" s="61" t="s">
        <v>84</v>
      </c>
      <c r="C63" s="834">
        <v>1075</v>
      </c>
      <c r="D63" s="677">
        <v>135</v>
      </c>
      <c r="E63" s="851">
        <v>12.488350419384902</v>
      </c>
      <c r="F63" s="677">
        <v>565</v>
      </c>
      <c r="G63" s="856">
        <v>52.84249767008388</v>
      </c>
      <c r="H63" s="142">
        <v>370</v>
      </c>
      <c r="I63" s="761">
        <v>34.66915191053122</v>
      </c>
      <c r="J63" s="19"/>
      <c r="K63" s="816"/>
      <c r="L63" s="816"/>
    </row>
    <row r="64" spans="1:13" x14ac:dyDescent="0.2">
      <c r="A64" s="87">
        <v>109</v>
      </c>
      <c r="B64" s="61" t="s">
        <v>145</v>
      </c>
      <c r="C64" s="834">
        <v>525</v>
      </c>
      <c r="D64" s="677">
        <v>90</v>
      </c>
      <c r="E64" s="851">
        <v>17.208413001912046</v>
      </c>
      <c r="F64" s="677">
        <v>240</v>
      </c>
      <c r="G64" s="856">
        <v>45.697896749521988</v>
      </c>
      <c r="H64" s="142">
        <v>195</v>
      </c>
      <c r="I64" s="761">
        <v>37.093690248565963</v>
      </c>
      <c r="J64" s="19"/>
      <c r="K64" s="816"/>
      <c r="L64" s="816"/>
    </row>
    <row r="65" spans="1:12" x14ac:dyDescent="0.2">
      <c r="A65" s="87">
        <v>111</v>
      </c>
      <c r="B65" s="61" t="s">
        <v>85</v>
      </c>
      <c r="C65" s="834">
        <v>4575</v>
      </c>
      <c r="D65" s="677">
        <v>725</v>
      </c>
      <c r="E65" s="851">
        <v>15.818221542495085</v>
      </c>
      <c r="F65" s="677">
        <v>1525</v>
      </c>
      <c r="G65" s="856">
        <v>33.296919379506228</v>
      </c>
      <c r="H65" s="142">
        <v>2330</v>
      </c>
      <c r="I65" s="761">
        <v>50.884859077998691</v>
      </c>
      <c r="J65" s="19"/>
      <c r="K65" s="816"/>
      <c r="L65" s="816"/>
    </row>
    <row r="66" spans="1:12" x14ac:dyDescent="0.2">
      <c r="A66" s="87">
        <v>112</v>
      </c>
      <c r="B66" s="61" t="s">
        <v>86</v>
      </c>
      <c r="C66" s="834">
        <v>5570</v>
      </c>
      <c r="D66" s="677">
        <v>905</v>
      </c>
      <c r="E66" s="851">
        <v>16.289511494252874</v>
      </c>
      <c r="F66" s="677">
        <v>1885</v>
      </c>
      <c r="G66" s="856">
        <v>33.890086206896555</v>
      </c>
      <c r="H66" s="142">
        <v>2775</v>
      </c>
      <c r="I66" s="761">
        <v>49.820402298850574</v>
      </c>
      <c r="J66" s="19"/>
      <c r="K66" s="816"/>
      <c r="L66" s="816"/>
    </row>
    <row r="67" spans="1:12" x14ac:dyDescent="0.2">
      <c r="A67" s="87">
        <v>113</v>
      </c>
      <c r="B67" s="61" t="s">
        <v>87</v>
      </c>
      <c r="C67" s="834">
        <v>485</v>
      </c>
      <c r="D67" s="677">
        <v>75</v>
      </c>
      <c r="E67" s="851">
        <v>15.289256198347106</v>
      </c>
      <c r="F67" s="677">
        <v>150</v>
      </c>
      <c r="G67" s="856">
        <v>31.198347107438018</v>
      </c>
      <c r="H67" s="142">
        <v>260</v>
      </c>
      <c r="I67" s="761">
        <v>53.512396694214878</v>
      </c>
      <c r="J67" s="19"/>
      <c r="K67" s="816"/>
      <c r="L67" s="816"/>
    </row>
    <row r="68" spans="1:12" x14ac:dyDescent="0.2">
      <c r="A68" s="87">
        <v>121</v>
      </c>
      <c r="B68" s="61" t="s">
        <v>61</v>
      </c>
      <c r="C68" s="834">
        <v>5880</v>
      </c>
      <c r="D68" s="677">
        <v>810</v>
      </c>
      <c r="E68" s="851">
        <v>13.807175650399591</v>
      </c>
      <c r="F68" s="677">
        <v>2130</v>
      </c>
      <c r="G68" s="856">
        <v>36.218330215949671</v>
      </c>
      <c r="H68" s="142">
        <v>2940</v>
      </c>
      <c r="I68" s="761">
        <v>49.974494133650737</v>
      </c>
      <c r="J68" s="19"/>
      <c r="K68" s="816"/>
      <c r="L68" s="816"/>
    </row>
    <row r="69" spans="1:12" x14ac:dyDescent="0.2">
      <c r="A69" s="87">
        <v>122</v>
      </c>
      <c r="B69" s="61" t="s">
        <v>62</v>
      </c>
      <c r="C69" s="834">
        <v>5200</v>
      </c>
      <c r="D69" s="677">
        <v>825</v>
      </c>
      <c r="E69" s="851">
        <v>15.890727202770297</v>
      </c>
      <c r="F69" s="677">
        <v>2015</v>
      </c>
      <c r="G69" s="856">
        <v>38.726433243555213</v>
      </c>
      <c r="H69" s="142">
        <v>2360</v>
      </c>
      <c r="I69" s="761">
        <v>45.382839553674494</v>
      </c>
      <c r="J69" s="19"/>
      <c r="K69" s="816"/>
      <c r="L69" s="816"/>
    </row>
    <row r="70" spans="1:12" x14ac:dyDescent="0.2">
      <c r="A70" s="87">
        <v>123</v>
      </c>
      <c r="B70" s="61" t="s">
        <v>63</v>
      </c>
      <c r="C70" s="834">
        <v>2570</v>
      </c>
      <c r="D70" s="677">
        <v>345</v>
      </c>
      <c r="E70" s="851">
        <v>13.33592534992224</v>
      </c>
      <c r="F70" s="677">
        <v>1245</v>
      </c>
      <c r="G70" s="856">
        <v>48.444790046656301</v>
      </c>
      <c r="H70" s="142">
        <v>985</v>
      </c>
      <c r="I70" s="761">
        <v>38.219284603421464</v>
      </c>
      <c r="J70" s="19"/>
      <c r="K70" s="816"/>
      <c r="L70" s="816"/>
    </row>
    <row r="71" spans="1:12" ht="9" customHeight="1" x14ac:dyDescent="0.2">
      <c r="A71" s="87"/>
      <c r="B71" s="61"/>
      <c r="C71" s="245"/>
      <c r="D71" s="100"/>
      <c r="E71" s="613"/>
      <c r="F71" s="100"/>
      <c r="G71" s="648"/>
      <c r="H71" s="142"/>
      <c r="I71" s="648"/>
      <c r="J71" s="12"/>
      <c r="K71" s="12"/>
    </row>
    <row r="72" spans="1:12" x14ac:dyDescent="0.2">
      <c r="A72" s="230">
        <v>1</v>
      </c>
      <c r="B72" s="86" t="s">
        <v>2</v>
      </c>
      <c r="C72" s="829">
        <v>14660</v>
      </c>
      <c r="D72" s="69">
        <v>1820</v>
      </c>
      <c r="E72" s="852">
        <v>12.413887183684604</v>
      </c>
      <c r="F72" s="69">
        <v>5260</v>
      </c>
      <c r="G72" s="855">
        <v>35.884318941409184</v>
      </c>
      <c r="H72" s="132">
        <v>7580</v>
      </c>
      <c r="I72" s="648">
        <v>51.701793874906208</v>
      </c>
      <c r="J72" s="12"/>
      <c r="K72" s="12"/>
      <c r="L72" s="12"/>
    </row>
    <row r="73" spans="1:12" x14ac:dyDescent="0.2">
      <c r="A73" s="230">
        <v>2</v>
      </c>
      <c r="B73" s="86" t="s">
        <v>6</v>
      </c>
      <c r="C73" s="830">
        <v>17805</v>
      </c>
      <c r="D73" s="100">
        <v>2355</v>
      </c>
      <c r="E73" s="852">
        <v>13.214646748287095</v>
      </c>
      <c r="F73" s="100">
        <v>4405</v>
      </c>
      <c r="G73" s="855">
        <v>24.727619903403347</v>
      </c>
      <c r="H73" s="132">
        <v>11050</v>
      </c>
      <c r="I73" s="648">
        <v>62.057733348309561</v>
      </c>
      <c r="J73" s="12"/>
      <c r="K73" s="12"/>
      <c r="L73" s="12"/>
    </row>
    <row r="74" spans="1:12" x14ac:dyDescent="0.2">
      <c r="A74" s="230">
        <v>3</v>
      </c>
      <c r="B74" s="86" t="s">
        <v>10</v>
      </c>
      <c r="C74" s="830">
        <v>20975</v>
      </c>
      <c r="D74" s="100">
        <v>2725</v>
      </c>
      <c r="E74" s="852">
        <v>12.982740535901593</v>
      </c>
      <c r="F74" s="100">
        <v>6275</v>
      </c>
      <c r="G74" s="855">
        <v>29.922761514255747</v>
      </c>
      <c r="H74" s="132">
        <v>11975</v>
      </c>
      <c r="I74" s="648">
        <v>57.094497949842662</v>
      </c>
      <c r="J74" s="12"/>
      <c r="K74" s="12"/>
      <c r="L74" s="12"/>
    </row>
    <row r="75" spans="1:12" x14ac:dyDescent="0.2">
      <c r="A75" s="230">
        <v>4</v>
      </c>
      <c r="B75" s="86" t="s">
        <v>3</v>
      </c>
      <c r="C75" s="830">
        <v>18650</v>
      </c>
      <c r="D75" s="100">
        <v>2425</v>
      </c>
      <c r="E75" s="852">
        <v>12.997319034852547</v>
      </c>
      <c r="F75" s="100">
        <v>6765</v>
      </c>
      <c r="G75" s="855">
        <v>36.284182305630026</v>
      </c>
      <c r="H75" s="132">
        <v>9460</v>
      </c>
      <c r="I75" s="648">
        <v>50.718498659517429</v>
      </c>
      <c r="J75" s="12"/>
      <c r="K75" s="12"/>
      <c r="L75" s="12"/>
    </row>
    <row r="76" spans="1:12" x14ac:dyDescent="0.2">
      <c r="A76" s="230">
        <v>5</v>
      </c>
      <c r="B76" s="86" t="s">
        <v>7</v>
      </c>
      <c r="C76" s="830">
        <v>10835</v>
      </c>
      <c r="D76" s="100">
        <v>1690</v>
      </c>
      <c r="E76" s="852">
        <v>15.579141670512229</v>
      </c>
      <c r="F76" s="100">
        <v>4785</v>
      </c>
      <c r="G76" s="855">
        <v>44.143977849561608</v>
      </c>
      <c r="H76" s="132">
        <v>4365</v>
      </c>
      <c r="I76" s="648">
        <v>40.276880479926163</v>
      </c>
      <c r="J76" s="12"/>
      <c r="K76" s="12"/>
      <c r="L76" s="12"/>
    </row>
    <row r="77" spans="1:12" x14ac:dyDescent="0.2">
      <c r="A77" s="230">
        <v>6</v>
      </c>
      <c r="B77" s="86" t="s">
        <v>11</v>
      </c>
      <c r="C77" s="830">
        <v>7200</v>
      </c>
      <c r="D77" s="100">
        <v>850</v>
      </c>
      <c r="E77" s="852">
        <v>11.830047209108582</v>
      </c>
      <c r="F77" s="100">
        <v>3965</v>
      </c>
      <c r="G77" s="855">
        <v>55.026381560677585</v>
      </c>
      <c r="H77" s="132">
        <v>2385</v>
      </c>
      <c r="I77" s="648">
        <v>33.14357123021383</v>
      </c>
      <c r="J77" s="12"/>
      <c r="K77" s="12"/>
      <c r="L77" s="12"/>
    </row>
    <row r="78" spans="1:12" x14ac:dyDescent="0.2">
      <c r="A78" s="230">
        <v>7</v>
      </c>
      <c r="B78" s="86" t="s">
        <v>4</v>
      </c>
      <c r="C78" s="830">
        <v>4680</v>
      </c>
      <c r="D78" s="100">
        <v>605</v>
      </c>
      <c r="E78" s="852">
        <v>12.887369095960674</v>
      </c>
      <c r="F78" s="100">
        <v>2145</v>
      </c>
      <c r="G78" s="855">
        <v>45.800384697584953</v>
      </c>
      <c r="H78" s="132">
        <v>1935</v>
      </c>
      <c r="I78" s="648">
        <v>41.312246206454375</v>
      </c>
      <c r="J78" s="12"/>
      <c r="K78" s="12"/>
      <c r="L78" s="12"/>
    </row>
    <row r="79" spans="1:12" x14ac:dyDescent="0.2">
      <c r="A79" s="230">
        <v>8</v>
      </c>
      <c r="B79" s="86" t="s">
        <v>5</v>
      </c>
      <c r="C79" s="830">
        <v>5505</v>
      </c>
      <c r="D79" s="100">
        <v>660</v>
      </c>
      <c r="E79" s="852">
        <v>12.007266121707538</v>
      </c>
      <c r="F79" s="100">
        <v>2415</v>
      </c>
      <c r="G79" s="855">
        <v>43.832879200726609</v>
      </c>
      <c r="H79" s="132">
        <v>2430</v>
      </c>
      <c r="I79" s="648">
        <v>44.159854677565853</v>
      </c>
      <c r="J79" s="12"/>
      <c r="K79" s="12"/>
      <c r="L79" s="12"/>
    </row>
    <row r="80" spans="1:12" x14ac:dyDescent="0.2">
      <c r="A80" s="230">
        <v>9</v>
      </c>
      <c r="B80" s="86" t="s">
        <v>8</v>
      </c>
      <c r="C80" s="830">
        <v>5385</v>
      </c>
      <c r="D80" s="100">
        <v>580</v>
      </c>
      <c r="E80" s="852">
        <v>10.75208913649025</v>
      </c>
      <c r="F80" s="100">
        <v>2455</v>
      </c>
      <c r="G80" s="855">
        <v>45.552460538532962</v>
      </c>
      <c r="H80" s="132">
        <v>2355</v>
      </c>
      <c r="I80" s="648">
        <v>43.69545032497679</v>
      </c>
      <c r="J80" s="12"/>
      <c r="K80" s="12"/>
      <c r="L80" s="12"/>
    </row>
    <row r="81" spans="1:12" x14ac:dyDescent="0.2">
      <c r="A81" s="230">
        <v>10</v>
      </c>
      <c r="B81" s="86" t="s">
        <v>9</v>
      </c>
      <c r="C81" s="830">
        <v>9340</v>
      </c>
      <c r="D81" s="100">
        <v>1610</v>
      </c>
      <c r="E81" s="852">
        <v>17.216274089935759</v>
      </c>
      <c r="F81" s="100">
        <v>4430</v>
      </c>
      <c r="G81" s="855">
        <v>47.408993576017131</v>
      </c>
      <c r="H81" s="132">
        <v>3305</v>
      </c>
      <c r="I81" s="648">
        <v>35.37473233404711</v>
      </c>
      <c r="J81" s="12"/>
      <c r="K81" s="12"/>
      <c r="L81" s="12"/>
    </row>
    <row r="82" spans="1:12" x14ac:dyDescent="0.2">
      <c r="A82" s="230">
        <v>11</v>
      </c>
      <c r="B82" s="86" t="s">
        <v>93</v>
      </c>
      <c r="C82" s="830">
        <v>10630</v>
      </c>
      <c r="D82" s="100">
        <v>1705</v>
      </c>
      <c r="E82" s="852">
        <v>16.041019851350079</v>
      </c>
      <c r="F82" s="100">
        <v>3560</v>
      </c>
      <c r="G82" s="855">
        <v>33.512089566280927</v>
      </c>
      <c r="H82" s="132">
        <v>5360</v>
      </c>
      <c r="I82" s="648">
        <v>50.446890582368987</v>
      </c>
      <c r="J82" s="12"/>
      <c r="K82" s="12"/>
      <c r="L82" s="12"/>
    </row>
    <row r="83" spans="1:12" x14ac:dyDescent="0.2">
      <c r="A83" s="230">
        <v>12</v>
      </c>
      <c r="B83" s="86" t="s">
        <v>165</v>
      </c>
      <c r="C83" s="830">
        <v>13650</v>
      </c>
      <c r="D83" s="100">
        <v>1980</v>
      </c>
      <c r="E83" s="852">
        <v>14.511757380411691</v>
      </c>
      <c r="F83" s="100">
        <v>5390</v>
      </c>
      <c r="G83" s="855">
        <v>39.476961394769617</v>
      </c>
      <c r="H83" s="132">
        <v>6280</v>
      </c>
      <c r="I83" s="648">
        <v>46.011281224818696</v>
      </c>
      <c r="J83" s="12"/>
      <c r="K83" s="12"/>
      <c r="L83" s="12"/>
    </row>
    <row r="84" spans="1:12" x14ac:dyDescent="0.2">
      <c r="A84" s="230"/>
      <c r="B84" s="86"/>
      <c r="C84" s="100"/>
      <c r="D84" s="100"/>
      <c r="E84" s="613"/>
      <c r="F84" s="100"/>
      <c r="G84" s="648"/>
      <c r="H84" s="142"/>
      <c r="I84" s="648"/>
      <c r="J84" s="12"/>
      <c r="K84" s="12"/>
      <c r="L84" s="12"/>
    </row>
    <row r="85" spans="1:12" x14ac:dyDescent="0.2">
      <c r="A85" s="230"/>
      <c r="B85" s="231" t="s">
        <v>20</v>
      </c>
      <c r="C85" s="831">
        <v>139315</v>
      </c>
      <c r="D85" s="102">
        <v>19005</v>
      </c>
      <c r="E85" s="853">
        <v>13.641747119836342</v>
      </c>
      <c r="F85" s="102">
        <v>51850</v>
      </c>
      <c r="G85" s="854">
        <v>37.217815741305678</v>
      </c>
      <c r="H85" s="102">
        <v>68480</v>
      </c>
      <c r="I85" s="649">
        <v>49.154793094785198</v>
      </c>
      <c r="J85" s="12"/>
      <c r="K85" s="12"/>
    </row>
    <row r="86" spans="1:12" x14ac:dyDescent="0.2">
      <c r="A86" s="72"/>
      <c r="B86" s="72"/>
      <c r="C86" s="241"/>
      <c r="D86" s="241"/>
      <c r="E86" s="241"/>
      <c r="F86" s="242"/>
      <c r="G86" s="242"/>
      <c r="H86" s="241"/>
      <c r="I86" s="241"/>
    </row>
    <row r="87" spans="1:12" ht="6.75" customHeight="1" x14ac:dyDescent="0.2">
      <c r="A87" s="55"/>
      <c r="B87" s="55"/>
      <c r="C87" s="55"/>
      <c r="D87" s="55"/>
      <c r="E87" s="55"/>
      <c r="F87" s="55"/>
      <c r="G87" s="55"/>
      <c r="H87" s="55"/>
      <c r="I87" s="55"/>
    </row>
    <row r="88" spans="1:12" x14ac:dyDescent="0.2">
      <c r="A88" s="65" t="s">
        <v>219</v>
      </c>
      <c r="B88" s="223"/>
      <c r="C88" s="223"/>
      <c r="D88" s="223"/>
      <c r="E88" s="223"/>
      <c r="F88" s="223"/>
      <c r="G88" s="223"/>
      <c r="H88" s="53"/>
      <c r="I88" s="66" t="s">
        <v>314</v>
      </c>
    </row>
    <row r="89" spans="1:12" x14ac:dyDescent="0.2">
      <c r="A89" s="53"/>
      <c r="B89" s="53"/>
      <c r="C89" s="53"/>
      <c r="D89" s="53"/>
      <c r="E89" s="53"/>
      <c r="F89" s="53"/>
      <c r="G89" s="53"/>
      <c r="H89" s="53"/>
      <c r="I89" s="53"/>
    </row>
    <row r="90" spans="1:12" x14ac:dyDescent="0.2">
      <c r="A90" s="53"/>
      <c r="B90" s="53"/>
      <c r="C90" s="53"/>
      <c r="D90" s="53"/>
      <c r="E90" s="53"/>
      <c r="F90" s="53"/>
      <c r="G90" s="53"/>
      <c r="H90" s="53"/>
      <c r="I90" s="53"/>
    </row>
    <row r="91" spans="1:12" x14ac:dyDescent="0.2">
      <c r="A91" s="53"/>
      <c r="B91" s="53"/>
      <c r="C91" s="53"/>
      <c r="D91" s="53"/>
      <c r="E91" s="53"/>
      <c r="F91" s="53"/>
      <c r="G91" s="53"/>
      <c r="H91" s="53"/>
      <c r="I91" s="53"/>
    </row>
    <row r="92" spans="1:12" x14ac:dyDescent="0.2">
      <c r="A92" s="53"/>
      <c r="B92" s="53"/>
      <c r="C92" s="53"/>
      <c r="D92" s="53"/>
      <c r="E92" s="53"/>
      <c r="F92" s="53"/>
      <c r="G92" s="53"/>
      <c r="H92" s="53"/>
      <c r="I92" s="53"/>
    </row>
    <row r="93" spans="1:12" x14ac:dyDescent="0.2">
      <c r="A93" s="53"/>
      <c r="B93" s="53"/>
      <c r="C93" s="53"/>
      <c r="D93" s="53"/>
      <c r="E93" s="53"/>
      <c r="F93" s="53"/>
      <c r="G93" s="53"/>
      <c r="H93" s="53"/>
      <c r="I93" s="53"/>
    </row>
    <row r="94" spans="1:12" x14ac:dyDescent="0.2">
      <c r="A94" s="53"/>
      <c r="B94" s="53"/>
      <c r="C94" s="53"/>
      <c r="D94" s="53"/>
      <c r="E94" s="53"/>
      <c r="F94" s="53"/>
      <c r="G94" s="53"/>
      <c r="H94" s="53"/>
      <c r="I94" s="53"/>
    </row>
    <row r="95" spans="1:12" x14ac:dyDescent="0.2">
      <c r="A95" s="53"/>
      <c r="B95" s="53"/>
      <c r="C95" s="53"/>
      <c r="D95" s="53"/>
      <c r="E95" s="53"/>
      <c r="F95" s="53"/>
      <c r="G95" s="53"/>
      <c r="H95" s="53"/>
      <c r="I95" s="53"/>
    </row>
    <row r="96" spans="1:12" x14ac:dyDescent="0.2">
      <c r="A96" s="53"/>
      <c r="B96" s="53"/>
      <c r="C96" s="53"/>
      <c r="D96" s="53"/>
      <c r="E96" s="53"/>
      <c r="F96" s="53"/>
      <c r="G96" s="53"/>
      <c r="H96" s="53"/>
      <c r="I96" s="53"/>
    </row>
    <row r="97" spans="1:9" x14ac:dyDescent="0.2">
      <c r="A97" s="53"/>
      <c r="B97" s="53"/>
      <c r="C97" s="53"/>
      <c r="D97" s="53"/>
      <c r="E97" s="53"/>
      <c r="F97" s="53"/>
      <c r="G97" s="53"/>
      <c r="H97" s="53"/>
      <c r="I97" s="53"/>
    </row>
    <row r="98" spans="1:9" x14ac:dyDescent="0.2">
      <c r="A98" s="53"/>
      <c r="B98" s="53"/>
      <c r="C98" s="53"/>
      <c r="D98" s="53"/>
      <c r="E98" s="53"/>
      <c r="F98" s="53"/>
      <c r="G98" s="53"/>
      <c r="H98" s="53"/>
      <c r="I98" s="53"/>
    </row>
    <row r="99" spans="1:9" x14ac:dyDescent="0.2">
      <c r="A99" s="53"/>
      <c r="B99" s="53"/>
      <c r="C99" s="53"/>
      <c r="D99" s="53"/>
      <c r="E99" s="53"/>
      <c r="F99" s="53"/>
      <c r="G99" s="53"/>
      <c r="H99" s="53"/>
      <c r="I99" s="53"/>
    </row>
    <row r="100" spans="1:9" x14ac:dyDescent="0.2">
      <c r="A100" s="53"/>
      <c r="B100" s="53"/>
      <c r="C100" s="53"/>
      <c r="D100" s="53"/>
      <c r="E100" s="53"/>
      <c r="F100" s="53"/>
      <c r="G100" s="53"/>
      <c r="H100" s="53"/>
      <c r="I100" s="53"/>
    </row>
    <row r="101" spans="1:9" x14ac:dyDescent="0.2">
      <c r="A101" s="53"/>
      <c r="B101" s="53"/>
      <c r="C101" s="53"/>
      <c r="D101" s="53"/>
      <c r="E101" s="53"/>
      <c r="F101" s="53"/>
      <c r="G101" s="53"/>
      <c r="H101" s="53"/>
      <c r="I101" s="53"/>
    </row>
    <row r="102" spans="1:9" x14ac:dyDescent="0.2">
      <c r="A102" s="53"/>
      <c r="B102" s="53"/>
      <c r="C102" s="53"/>
      <c r="D102" s="53"/>
      <c r="E102" s="53"/>
      <c r="F102" s="53"/>
      <c r="G102" s="53"/>
      <c r="H102" s="53"/>
      <c r="I102" s="53"/>
    </row>
    <row r="103" spans="1:9" x14ac:dyDescent="0.2">
      <c r="A103" s="53"/>
      <c r="B103" s="53"/>
      <c r="C103" s="53"/>
      <c r="D103" s="53"/>
      <c r="E103" s="53"/>
      <c r="F103" s="53"/>
      <c r="G103" s="53"/>
      <c r="H103" s="53"/>
      <c r="I103" s="53"/>
    </row>
    <row r="104" spans="1:9" x14ac:dyDescent="0.2">
      <c r="A104" s="53"/>
      <c r="B104" s="53"/>
      <c r="C104" s="53"/>
      <c r="D104" s="53"/>
      <c r="E104" s="53"/>
      <c r="F104" s="53"/>
      <c r="G104" s="53"/>
      <c r="H104" s="53"/>
      <c r="I104" s="53"/>
    </row>
    <row r="105" spans="1:9" x14ac:dyDescent="0.2">
      <c r="A105" s="53"/>
      <c r="B105" s="53"/>
      <c r="C105" s="53"/>
      <c r="D105" s="53"/>
      <c r="E105" s="53"/>
      <c r="F105" s="53"/>
      <c r="G105" s="53"/>
      <c r="H105" s="53"/>
      <c r="I105" s="53"/>
    </row>
    <row r="106" spans="1:9" x14ac:dyDescent="0.2">
      <c r="A106" s="53"/>
      <c r="B106" s="53"/>
      <c r="C106" s="53"/>
      <c r="D106" s="53"/>
      <c r="E106" s="53"/>
      <c r="F106" s="53"/>
      <c r="G106" s="53"/>
      <c r="H106" s="53"/>
      <c r="I106" s="53"/>
    </row>
    <row r="107" spans="1:9" x14ac:dyDescent="0.2">
      <c r="A107" s="53"/>
      <c r="B107" s="53"/>
      <c r="C107" s="53"/>
      <c r="D107" s="53"/>
      <c r="E107" s="53"/>
      <c r="F107" s="53"/>
      <c r="G107" s="53"/>
      <c r="H107" s="53"/>
      <c r="I107" s="53"/>
    </row>
    <row r="108" spans="1:9" x14ac:dyDescent="0.2">
      <c r="A108" s="53"/>
      <c r="B108" s="53"/>
      <c r="C108" s="53"/>
      <c r="D108" s="53"/>
      <c r="E108" s="53"/>
      <c r="F108" s="53"/>
      <c r="G108" s="53"/>
      <c r="H108" s="53"/>
      <c r="I108" s="53"/>
    </row>
    <row r="109" spans="1:9" x14ac:dyDescent="0.2">
      <c r="A109" s="53"/>
      <c r="B109" s="53"/>
      <c r="C109" s="53"/>
      <c r="D109" s="53"/>
      <c r="E109" s="53"/>
      <c r="F109" s="53"/>
      <c r="G109" s="53"/>
      <c r="H109" s="53"/>
      <c r="I109" s="53"/>
    </row>
    <row r="110" spans="1:9" x14ac:dyDescent="0.2">
      <c r="A110" s="53"/>
      <c r="B110" s="53"/>
      <c r="C110" s="53"/>
      <c r="D110" s="53"/>
      <c r="E110" s="53"/>
      <c r="F110" s="53"/>
      <c r="G110" s="53"/>
      <c r="H110" s="53"/>
      <c r="I110" s="53"/>
    </row>
    <row r="111" spans="1:9" x14ac:dyDescent="0.2">
      <c r="A111" s="53"/>
      <c r="B111" s="53"/>
      <c r="C111" s="53"/>
      <c r="D111" s="53"/>
      <c r="E111" s="53"/>
      <c r="F111" s="53"/>
      <c r="G111" s="53"/>
      <c r="H111" s="53"/>
      <c r="I111" s="66" t="s">
        <v>335</v>
      </c>
    </row>
    <row r="112" spans="1:9" x14ac:dyDescent="0.2">
      <c r="A112" s="53"/>
      <c r="B112" s="53"/>
      <c r="C112" s="53"/>
      <c r="D112" s="53"/>
      <c r="E112" s="53"/>
      <c r="F112" s="53"/>
      <c r="G112" s="53"/>
      <c r="H112" s="53"/>
      <c r="I112" s="53"/>
    </row>
    <row r="113" spans="1:10" x14ac:dyDescent="0.2">
      <c r="A113" s="17"/>
      <c r="B113" s="17"/>
      <c r="C113" s="17"/>
      <c r="D113" s="17"/>
      <c r="E113" s="17"/>
      <c r="F113" s="17"/>
      <c r="G113" s="17"/>
      <c r="H113" s="17"/>
      <c r="I113" s="17"/>
      <c r="J113" s="17"/>
    </row>
    <row r="114" spans="1:10" x14ac:dyDescent="0.2">
      <c r="A114" s="17"/>
      <c r="B114" s="17"/>
      <c r="C114" s="17"/>
      <c r="D114" s="17"/>
      <c r="E114" s="17"/>
      <c r="F114" s="17"/>
      <c r="G114" s="17"/>
      <c r="H114" s="17"/>
      <c r="I114" s="17"/>
      <c r="J114" s="17"/>
    </row>
    <row r="115" spans="1:10" x14ac:dyDescent="0.2">
      <c r="A115" s="17"/>
      <c r="B115" s="17"/>
      <c r="C115" s="17"/>
      <c r="D115" s="17"/>
      <c r="E115" s="17"/>
      <c r="F115" s="17"/>
      <c r="G115" s="17"/>
      <c r="H115" s="17"/>
      <c r="I115" s="17"/>
      <c r="J115" s="17"/>
    </row>
    <row r="116" spans="1:10" x14ac:dyDescent="0.2">
      <c r="A116" s="17"/>
      <c r="B116" s="17"/>
      <c r="C116" s="17"/>
      <c r="D116" s="17"/>
      <c r="E116" s="17"/>
      <c r="F116" s="17"/>
      <c r="G116" s="17"/>
      <c r="H116" s="17"/>
      <c r="I116" s="17"/>
      <c r="J116" s="17"/>
    </row>
  </sheetData>
  <hyperlinks>
    <hyperlink ref="I1" location="INHALT!A1" display="INHALT!A1" xr:uid="{59D288AC-F346-4E68-94B6-33FE094DFB94}"/>
  </hyperlinks>
  <printOptions horizontalCentered="1" gridLines="1"/>
  <pageMargins left="0.59055118110236227" right="0.39370078740157483" top="0.59055118110236227" bottom="0.59055118110236227" header="0.31496062992125984" footer="0.31496062992125984"/>
  <pageSetup paperSize="9" scale="95" firstPageNumber="30" orientation="portrait" useFirstPageNumber="1" r:id="rId1"/>
  <headerFooter alignWithMargins="0">
    <oddFooter>&amp;CSeite &amp;P</oddFooter>
  </headerFooter>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31"/>
  <sheetViews>
    <sheetView zoomScaleNormal="100" workbookViewId="0">
      <selection activeCell="A3" sqref="A3"/>
    </sheetView>
  </sheetViews>
  <sheetFormatPr baseColWidth="10" defaultRowHeight="12.75" x14ac:dyDescent="0.2"/>
  <cols>
    <col min="9" max="9" width="13.7109375" customWidth="1"/>
  </cols>
  <sheetData>
    <row r="1" spans="1:8" x14ac:dyDescent="0.2">
      <c r="A1" s="53"/>
      <c r="B1" s="53"/>
      <c r="C1" s="53"/>
      <c r="D1" s="53"/>
      <c r="E1" s="53"/>
      <c r="F1" s="53"/>
      <c r="G1" s="53"/>
      <c r="H1" s="53"/>
    </row>
    <row r="2" spans="1:8" ht="15.75" x14ac:dyDescent="0.25">
      <c r="A2" s="431" t="s">
        <v>509</v>
      </c>
      <c r="B2" s="53"/>
      <c r="C2" s="53"/>
      <c r="D2" s="53"/>
      <c r="E2" s="53"/>
      <c r="F2" s="53"/>
      <c r="G2" s="53"/>
      <c r="H2" s="53"/>
    </row>
    <row r="3" spans="1:8" ht="15.75" x14ac:dyDescent="0.25">
      <c r="A3" s="432"/>
      <c r="B3" s="72"/>
      <c r="C3" s="72"/>
      <c r="D3" s="72"/>
      <c r="E3" s="72"/>
      <c r="F3" s="72"/>
      <c r="G3" s="72"/>
      <c r="H3" s="53"/>
    </row>
    <row r="4" spans="1:8" ht="15.75" x14ac:dyDescent="0.25">
      <c r="A4" s="54"/>
      <c r="B4" s="55"/>
      <c r="C4" s="55"/>
      <c r="D4" s="55"/>
      <c r="E4" s="55"/>
      <c r="F4" s="55"/>
      <c r="G4" s="55"/>
      <c r="H4" s="53"/>
    </row>
    <row r="5" spans="1:8" x14ac:dyDescent="0.2">
      <c r="A5" s="428" t="s">
        <v>266</v>
      </c>
      <c r="B5" s="53"/>
      <c r="C5" s="53"/>
      <c r="D5" s="53"/>
      <c r="E5" s="53"/>
      <c r="F5" s="53"/>
      <c r="G5" s="53"/>
      <c r="H5" s="53"/>
    </row>
    <row r="6" spans="1:8" x14ac:dyDescent="0.2">
      <c r="A6" s="290" t="s">
        <v>20</v>
      </c>
      <c r="B6" s="53"/>
      <c r="C6" s="53"/>
      <c r="D6" s="53"/>
      <c r="E6" s="53"/>
      <c r="F6" s="53"/>
      <c r="G6" s="53"/>
      <c r="H6" s="53"/>
    </row>
    <row r="7" spans="1:8" x14ac:dyDescent="0.2">
      <c r="A7" s="290" t="s">
        <v>342</v>
      </c>
      <c r="B7" s="53"/>
      <c r="C7" s="53"/>
      <c r="D7" s="53"/>
      <c r="E7" s="53"/>
      <c r="F7" s="53"/>
      <c r="G7" s="53"/>
      <c r="H7" s="53"/>
    </row>
    <row r="8" spans="1:8" x14ac:dyDescent="0.2">
      <c r="A8" s="290" t="s">
        <v>267</v>
      </c>
      <c r="B8" s="53"/>
      <c r="C8" s="53"/>
      <c r="D8" s="53"/>
      <c r="E8" s="53"/>
      <c r="F8" s="53"/>
      <c r="G8" s="53"/>
      <c r="H8" s="53"/>
    </row>
    <row r="9" spans="1:8" x14ac:dyDescent="0.2">
      <c r="A9" s="290" t="s">
        <v>417</v>
      </c>
      <c r="B9" s="53"/>
      <c r="C9" s="53"/>
      <c r="D9" s="53"/>
      <c r="E9" s="53"/>
      <c r="F9" s="53"/>
      <c r="G9" s="53"/>
      <c r="H9" s="53"/>
    </row>
    <row r="10" spans="1:8" x14ac:dyDescent="0.2">
      <c r="A10" s="290" t="s">
        <v>336</v>
      </c>
      <c r="B10" s="53"/>
      <c r="C10" s="53"/>
      <c r="D10" s="53"/>
      <c r="E10" s="53"/>
      <c r="F10" s="53"/>
      <c r="G10" s="53"/>
      <c r="H10" s="53"/>
    </row>
    <row r="11" spans="1:8" ht="14.45" customHeight="1" x14ac:dyDescent="0.2">
      <c r="A11" s="53"/>
      <c r="B11" s="53"/>
      <c r="C11" s="53"/>
      <c r="D11" s="53"/>
      <c r="E11" s="53"/>
      <c r="F11" s="53"/>
      <c r="G11" s="53"/>
      <c r="H11" s="53"/>
    </row>
    <row r="12" spans="1:8" x14ac:dyDescent="0.2">
      <c r="A12" s="428" t="s">
        <v>271</v>
      </c>
      <c r="B12" s="53"/>
      <c r="C12" s="53"/>
      <c r="D12" s="53"/>
      <c r="E12" s="53"/>
      <c r="F12" s="53"/>
      <c r="G12" s="53"/>
      <c r="H12" s="53"/>
    </row>
    <row r="13" spans="1:8" x14ac:dyDescent="0.2">
      <c r="A13" s="290" t="s">
        <v>342</v>
      </c>
      <c r="B13" s="53"/>
      <c r="C13" s="53"/>
      <c r="D13" s="53"/>
      <c r="E13" s="53"/>
      <c r="F13" s="53"/>
      <c r="G13" s="53"/>
      <c r="H13" s="53"/>
    </row>
    <row r="14" spans="1:8" x14ac:dyDescent="0.2">
      <c r="A14" s="290" t="s">
        <v>267</v>
      </c>
      <c r="B14" s="53"/>
      <c r="C14" s="53"/>
      <c r="D14" s="53"/>
      <c r="E14" s="53"/>
      <c r="F14" s="53"/>
      <c r="G14" s="53"/>
      <c r="H14" s="53"/>
    </row>
    <row r="15" spans="1:8" x14ac:dyDescent="0.2">
      <c r="A15" s="290" t="s">
        <v>417</v>
      </c>
      <c r="B15" s="53"/>
      <c r="C15" s="53"/>
      <c r="D15" s="53"/>
      <c r="E15" s="53"/>
      <c r="F15" s="53"/>
      <c r="G15" s="53"/>
      <c r="H15" s="53"/>
    </row>
    <row r="16" spans="1:8" x14ac:dyDescent="0.2">
      <c r="A16" s="290" t="s">
        <v>336</v>
      </c>
      <c r="B16" s="53"/>
      <c r="C16" s="53"/>
      <c r="D16" s="53"/>
      <c r="E16" s="53"/>
      <c r="F16" s="53"/>
      <c r="G16" s="53"/>
      <c r="H16" s="53"/>
    </row>
    <row r="17" spans="1:8" x14ac:dyDescent="0.2">
      <c r="A17" s="290" t="s">
        <v>273</v>
      </c>
      <c r="B17" s="92"/>
      <c r="C17" s="92"/>
      <c r="D17" s="53"/>
      <c r="E17" s="53"/>
      <c r="F17" s="53"/>
      <c r="G17" s="53"/>
      <c r="H17" s="53"/>
    </row>
    <row r="18" spans="1:8" x14ac:dyDescent="0.2">
      <c r="A18" s="290" t="s">
        <v>268</v>
      </c>
      <c r="B18" s="92"/>
      <c r="C18" s="92"/>
      <c r="D18" s="53"/>
      <c r="E18" s="53"/>
      <c r="F18" s="53"/>
      <c r="G18" s="53"/>
      <c r="H18" s="53"/>
    </row>
    <row r="19" spans="1:8" x14ac:dyDescent="0.2">
      <c r="A19" s="290" t="s">
        <v>269</v>
      </c>
      <c r="B19" s="92"/>
      <c r="C19" s="92"/>
      <c r="D19" s="53"/>
      <c r="E19" s="53"/>
      <c r="F19" s="53"/>
      <c r="G19" s="53"/>
      <c r="H19" s="53"/>
    </row>
    <row r="20" spans="1:8" x14ac:dyDescent="0.2">
      <c r="A20" s="290" t="s">
        <v>212</v>
      </c>
      <c r="B20" s="92"/>
      <c r="C20" s="92"/>
      <c r="D20" s="53"/>
      <c r="E20" s="53"/>
      <c r="F20" s="53"/>
      <c r="G20" s="53"/>
      <c r="H20" s="53"/>
    </row>
    <row r="21" spans="1:8" ht="14.45" customHeight="1" x14ac:dyDescent="0.2">
      <c r="B21" s="53"/>
      <c r="C21" s="53"/>
      <c r="D21" s="53"/>
      <c r="E21" s="53"/>
      <c r="F21" s="53"/>
      <c r="G21" s="53"/>
      <c r="H21" s="53"/>
    </row>
    <row r="22" spans="1:8" x14ac:dyDescent="0.2">
      <c r="A22" s="428" t="s">
        <v>272</v>
      </c>
      <c r="B22" s="53"/>
      <c r="C22" s="53"/>
      <c r="D22" s="53"/>
      <c r="E22" s="53"/>
      <c r="F22" s="53"/>
      <c r="G22" s="53"/>
      <c r="H22" s="53"/>
    </row>
    <row r="23" spans="1:8" x14ac:dyDescent="0.2">
      <c r="A23" s="290" t="s">
        <v>274</v>
      </c>
      <c r="B23" s="53"/>
      <c r="C23" s="53"/>
      <c r="D23" s="53"/>
      <c r="E23" s="53"/>
      <c r="F23" s="53"/>
      <c r="G23" s="53"/>
      <c r="H23" s="53"/>
    </row>
    <row r="24" spans="1:8" x14ac:dyDescent="0.2">
      <c r="A24" s="290" t="s">
        <v>275</v>
      </c>
      <c r="B24" s="53"/>
      <c r="C24" s="53"/>
      <c r="D24" s="53"/>
      <c r="E24" s="53"/>
      <c r="F24" s="53"/>
      <c r="G24" s="53"/>
      <c r="H24" s="53"/>
    </row>
    <row r="25" spans="1:8" x14ac:dyDescent="0.2">
      <c r="A25" s="290" t="s">
        <v>276</v>
      </c>
      <c r="B25" s="53"/>
      <c r="C25" s="53"/>
      <c r="D25" s="53"/>
      <c r="E25" s="53"/>
      <c r="F25" s="53"/>
      <c r="G25" s="53"/>
      <c r="H25" s="53"/>
    </row>
    <row r="26" spans="1:8" x14ac:dyDescent="0.2">
      <c r="A26" s="290" t="s">
        <v>277</v>
      </c>
      <c r="B26" s="53"/>
      <c r="C26" s="53"/>
      <c r="D26" s="53"/>
      <c r="E26" s="53"/>
      <c r="F26" s="53"/>
      <c r="G26" s="53"/>
      <c r="H26" s="53"/>
    </row>
    <row r="27" spans="1:8" x14ac:dyDescent="0.2">
      <c r="A27" s="290" t="s">
        <v>282</v>
      </c>
      <c r="B27" s="53"/>
      <c r="C27" s="53"/>
      <c r="D27" s="53"/>
      <c r="E27" s="53"/>
      <c r="F27" s="53"/>
      <c r="G27" s="53"/>
      <c r="H27" s="53"/>
    </row>
    <row r="28" spans="1:8" x14ac:dyDescent="0.2">
      <c r="A28" s="290" t="s">
        <v>283</v>
      </c>
      <c r="B28" s="53"/>
      <c r="C28" s="53"/>
      <c r="D28" s="53"/>
      <c r="E28" s="53"/>
      <c r="F28" s="53"/>
      <c r="G28" s="53"/>
      <c r="H28" s="53"/>
    </row>
    <row r="29" spans="1:8" ht="14.45" customHeight="1" x14ac:dyDescent="0.2">
      <c r="A29" s="92"/>
      <c r="B29" s="53"/>
      <c r="C29" s="53"/>
      <c r="D29" s="53"/>
      <c r="E29" s="53"/>
      <c r="F29" s="53"/>
      <c r="G29" s="53"/>
      <c r="H29" s="53"/>
    </row>
    <row r="30" spans="1:8" x14ac:dyDescent="0.2">
      <c r="A30" s="428" t="s">
        <v>103</v>
      </c>
      <c r="B30" s="53"/>
      <c r="C30" s="53"/>
      <c r="D30" s="53"/>
      <c r="E30" s="53"/>
      <c r="F30" s="53"/>
      <c r="G30" s="53"/>
      <c r="H30" s="53"/>
    </row>
    <row r="31" spans="1:8" x14ac:dyDescent="0.2">
      <c r="A31" s="290" t="s">
        <v>286</v>
      </c>
      <c r="B31" s="93"/>
      <c r="C31" s="93"/>
      <c r="D31" s="93"/>
      <c r="E31" s="53"/>
      <c r="F31" s="53"/>
      <c r="G31" s="53"/>
      <c r="H31" s="53"/>
    </row>
    <row r="32" spans="1:8" x14ac:dyDescent="0.2">
      <c r="A32" s="290" t="s">
        <v>287</v>
      </c>
      <c r="B32" s="93"/>
      <c r="C32" s="93"/>
      <c r="D32" s="93"/>
      <c r="E32" s="53"/>
      <c r="F32" s="53"/>
      <c r="G32" s="53"/>
      <c r="H32" s="53"/>
    </row>
    <row r="33" spans="1:8" x14ac:dyDescent="0.2">
      <c r="A33" s="290" t="s">
        <v>340</v>
      </c>
      <c r="B33" s="53"/>
      <c r="C33" s="53"/>
      <c r="D33" s="53"/>
      <c r="E33" s="53"/>
      <c r="F33" s="53"/>
      <c r="G33" s="53"/>
      <c r="H33" s="53"/>
    </row>
    <row r="34" spans="1:8" x14ac:dyDescent="0.2">
      <c r="A34" s="290" t="s">
        <v>288</v>
      </c>
      <c r="B34" s="53"/>
      <c r="C34" s="53"/>
      <c r="D34" s="53"/>
      <c r="E34" s="53"/>
      <c r="F34" s="53"/>
      <c r="G34" s="53"/>
      <c r="H34" s="53"/>
    </row>
    <row r="35" spans="1:8" x14ac:dyDescent="0.2">
      <c r="A35" s="290" t="s">
        <v>289</v>
      </c>
      <c r="B35" s="53"/>
      <c r="C35" s="53"/>
      <c r="D35" s="53"/>
      <c r="E35" s="53"/>
      <c r="F35" s="53"/>
      <c r="G35" s="53"/>
      <c r="H35" s="53"/>
    </row>
    <row r="36" spans="1:8" x14ac:dyDescent="0.2">
      <c r="A36" s="290" t="s">
        <v>290</v>
      </c>
      <c r="B36" s="53"/>
      <c r="C36" s="53"/>
      <c r="D36" s="53"/>
      <c r="E36" s="53"/>
      <c r="F36" s="53"/>
      <c r="G36" s="53"/>
      <c r="H36" s="53"/>
    </row>
    <row r="37" spans="1:8" x14ac:dyDescent="0.2">
      <c r="A37" s="290" t="s">
        <v>291</v>
      </c>
      <c r="B37" s="53"/>
      <c r="C37" s="53"/>
      <c r="D37" s="53"/>
      <c r="E37" s="53"/>
      <c r="F37" s="53"/>
      <c r="G37" s="53"/>
      <c r="H37" s="53"/>
    </row>
    <row r="38" spans="1:8" x14ac:dyDescent="0.2">
      <c r="A38" s="290" t="s">
        <v>329</v>
      </c>
      <c r="B38" s="53"/>
      <c r="C38" s="53"/>
      <c r="D38" s="53"/>
      <c r="E38" s="53"/>
      <c r="F38" s="53"/>
      <c r="G38" s="53"/>
      <c r="H38" s="53"/>
    </row>
    <row r="39" spans="1:8" x14ac:dyDescent="0.2">
      <c r="A39" s="290" t="s">
        <v>330</v>
      </c>
      <c r="B39" s="53"/>
      <c r="C39" s="53"/>
      <c r="D39" s="53"/>
      <c r="E39" s="53"/>
      <c r="F39" s="53"/>
      <c r="G39" s="53"/>
      <c r="H39" s="53"/>
    </row>
    <row r="40" spans="1:8" x14ac:dyDescent="0.2">
      <c r="A40" s="290" t="s">
        <v>292</v>
      </c>
      <c r="B40" s="53"/>
      <c r="C40" s="53"/>
      <c r="D40" s="53"/>
      <c r="E40" s="53"/>
      <c r="F40" s="53"/>
      <c r="G40" s="53"/>
      <c r="H40" s="53"/>
    </row>
    <row r="41" spans="1:8" ht="14.45" customHeight="1" x14ac:dyDescent="0.2">
      <c r="A41" s="92"/>
      <c r="B41" s="53"/>
      <c r="C41" s="53"/>
      <c r="D41" s="53"/>
      <c r="E41" s="53"/>
      <c r="F41" s="53"/>
      <c r="G41" s="53"/>
      <c r="H41" s="53"/>
    </row>
    <row r="42" spans="1:8" x14ac:dyDescent="0.2">
      <c r="A42" s="428" t="s">
        <v>284</v>
      </c>
      <c r="B42" s="53"/>
      <c r="C42" s="53"/>
      <c r="D42" s="53"/>
      <c r="E42" s="53"/>
      <c r="F42" s="53"/>
      <c r="G42" s="53"/>
      <c r="H42" s="53"/>
    </row>
    <row r="43" spans="1:8" x14ac:dyDescent="0.2">
      <c r="A43" s="290" t="s">
        <v>309</v>
      </c>
      <c r="B43" s="53"/>
      <c r="C43" s="53"/>
      <c r="D43" s="53"/>
      <c r="E43" s="53"/>
      <c r="F43" s="53"/>
      <c r="G43" s="53"/>
      <c r="H43" s="53"/>
    </row>
    <row r="44" spans="1:8" x14ac:dyDescent="0.2">
      <c r="A44" s="290" t="s">
        <v>285</v>
      </c>
      <c r="B44" s="53"/>
      <c r="C44" s="53"/>
      <c r="D44" s="53"/>
      <c r="E44" s="53"/>
      <c r="F44" s="53"/>
      <c r="G44" s="53"/>
      <c r="H44" s="53"/>
    </row>
    <row r="45" spans="1:8" x14ac:dyDescent="0.2">
      <c r="A45" s="290" t="s">
        <v>310</v>
      </c>
      <c r="B45" s="53"/>
      <c r="C45" s="53"/>
      <c r="D45" s="53"/>
      <c r="E45" s="53"/>
      <c r="F45" s="53"/>
      <c r="G45" s="53"/>
      <c r="H45" s="53"/>
    </row>
    <row r="46" spans="1:8" x14ac:dyDescent="0.2">
      <c r="A46" s="290" t="s">
        <v>311</v>
      </c>
      <c r="B46" s="53"/>
      <c r="C46" s="53"/>
      <c r="D46" s="53"/>
      <c r="E46" s="53"/>
      <c r="F46" s="53"/>
      <c r="G46" s="53"/>
      <c r="H46" s="53"/>
    </row>
    <row r="47" spans="1:8" x14ac:dyDescent="0.2">
      <c r="A47" s="290" t="s">
        <v>123</v>
      </c>
      <c r="B47" s="53"/>
      <c r="C47" s="53"/>
      <c r="D47" s="53"/>
      <c r="E47" s="53"/>
      <c r="F47" s="53"/>
      <c r="G47" s="53"/>
      <c r="H47" s="53"/>
    </row>
    <row r="48" spans="1:8" ht="14.45" customHeight="1" x14ac:dyDescent="0.2">
      <c r="A48" s="53"/>
      <c r="B48" s="53"/>
      <c r="C48" s="53"/>
      <c r="D48" s="53"/>
      <c r="E48" s="53"/>
      <c r="F48" s="53"/>
      <c r="G48" s="53"/>
      <c r="H48" s="53"/>
    </row>
    <row r="49" spans="1:8" x14ac:dyDescent="0.2">
      <c r="A49" s="428" t="s">
        <v>270</v>
      </c>
      <c r="B49" s="53"/>
      <c r="C49" s="53"/>
      <c r="D49" s="53"/>
      <c r="E49" s="53"/>
      <c r="F49" s="53"/>
      <c r="G49" s="53"/>
      <c r="H49" s="53"/>
    </row>
    <row r="50" spans="1:8" x14ac:dyDescent="0.2">
      <c r="A50" s="290" t="s">
        <v>278</v>
      </c>
      <c r="B50" s="53"/>
      <c r="C50" s="53"/>
      <c r="D50" s="53"/>
      <c r="E50" s="53"/>
      <c r="F50" s="53"/>
      <c r="G50" s="53"/>
      <c r="H50" s="53"/>
    </row>
    <row r="51" spans="1:8" x14ac:dyDescent="0.2">
      <c r="A51" s="290" t="s">
        <v>279</v>
      </c>
      <c r="B51" s="53"/>
      <c r="C51" s="53"/>
      <c r="D51" s="53"/>
      <c r="E51" s="53"/>
      <c r="F51" s="53"/>
      <c r="G51" s="53"/>
      <c r="H51" s="53"/>
    </row>
    <row r="52" spans="1:8" x14ac:dyDescent="0.2">
      <c r="A52" s="290" t="s">
        <v>280</v>
      </c>
      <c r="B52" s="53"/>
      <c r="C52" s="53"/>
      <c r="D52" s="53"/>
      <c r="E52" s="53"/>
      <c r="F52" s="53"/>
      <c r="G52" s="53"/>
      <c r="H52" s="53"/>
    </row>
    <row r="53" spans="1:8" x14ac:dyDescent="0.2">
      <c r="A53" s="290" t="s">
        <v>281</v>
      </c>
      <c r="B53" s="53"/>
      <c r="C53" s="53"/>
      <c r="D53" s="53"/>
      <c r="E53" s="53"/>
      <c r="F53" s="53"/>
      <c r="G53" s="53"/>
      <c r="H53" s="53"/>
    </row>
    <row r="54" spans="1:8" ht="14.45" customHeight="1" x14ac:dyDescent="0.2">
      <c r="A54" s="53"/>
      <c r="B54" s="53"/>
      <c r="C54" s="53"/>
      <c r="D54" s="53"/>
      <c r="E54" s="53"/>
      <c r="F54" s="53"/>
      <c r="G54" s="53"/>
      <c r="H54" s="53"/>
    </row>
    <row r="55" spans="1:8" ht="15" x14ac:dyDescent="0.25">
      <c r="A55" s="433"/>
      <c r="B55" s="53"/>
      <c r="C55" s="53"/>
      <c r="D55" s="53"/>
      <c r="E55" s="53"/>
      <c r="F55" s="53"/>
      <c r="G55" s="53"/>
      <c r="H55" s="53"/>
    </row>
    <row r="56" spans="1:8" x14ac:dyDescent="0.2">
      <c r="A56" s="434"/>
      <c r="B56" s="53"/>
      <c r="C56" s="53"/>
      <c r="D56" s="53"/>
      <c r="E56" s="53"/>
      <c r="F56" s="53"/>
      <c r="G56" s="53"/>
      <c r="H56" s="53"/>
    </row>
    <row r="57" spans="1:8" x14ac:dyDescent="0.2">
      <c r="A57" s="290"/>
      <c r="B57" s="53"/>
      <c r="C57" s="53"/>
      <c r="D57" s="53"/>
      <c r="E57" s="53"/>
      <c r="F57" s="53"/>
      <c r="G57" s="53"/>
      <c r="H57" s="53"/>
    </row>
    <row r="58" spans="1:8" x14ac:dyDescent="0.2">
      <c r="A58" s="290"/>
      <c r="B58" s="53"/>
      <c r="C58" s="53"/>
      <c r="D58" s="53"/>
      <c r="E58" s="53"/>
      <c r="F58" s="53"/>
      <c r="G58" s="53"/>
      <c r="H58" s="53"/>
    </row>
    <row r="59" spans="1:8" x14ac:dyDescent="0.2">
      <c r="A59" s="290"/>
      <c r="B59" s="53"/>
      <c r="C59" s="53"/>
      <c r="D59" s="53"/>
      <c r="E59" s="53"/>
      <c r="F59" s="53"/>
      <c r="G59" s="53"/>
      <c r="H59" s="53"/>
    </row>
    <row r="60" spans="1:8" x14ac:dyDescent="0.2">
      <c r="A60" s="53"/>
      <c r="B60" s="53"/>
      <c r="C60" s="53"/>
      <c r="D60" s="53"/>
      <c r="E60" s="53"/>
      <c r="F60" s="53"/>
      <c r="G60" s="53"/>
      <c r="H60" s="53"/>
    </row>
    <row r="61" spans="1:8" x14ac:dyDescent="0.2">
      <c r="A61" s="55"/>
      <c r="B61" s="55"/>
      <c r="C61" s="53"/>
      <c r="D61" s="53"/>
      <c r="E61" s="53"/>
      <c r="F61" s="53"/>
      <c r="G61" s="53"/>
      <c r="H61" s="53"/>
    </row>
    <row r="62" spans="1:8" x14ac:dyDescent="0.2">
      <c r="A62" s="53"/>
      <c r="B62" s="53"/>
      <c r="C62" s="53"/>
      <c r="D62" s="53"/>
      <c r="E62" s="53"/>
      <c r="F62" s="53"/>
      <c r="G62" s="53"/>
      <c r="H62" s="53"/>
    </row>
    <row r="63" spans="1:8" x14ac:dyDescent="0.2">
      <c r="A63" s="53"/>
      <c r="B63" s="53"/>
      <c r="C63" s="53"/>
      <c r="D63" s="53"/>
      <c r="E63" s="53"/>
      <c r="F63" s="53"/>
      <c r="G63" s="53"/>
      <c r="H63" s="53"/>
    </row>
    <row r="64" spans="1:8" x14ac:dyDescent="0.2">
      <c r="A64" s="53"/>
      <c r="B64" s="53"/>
      <c r="C64" s="53"/>
      <c r="D64" s="53"/>
      <c r="E64" s="53"/>
      <c r="F64" s="53"/>
      <c r="G64" s="53"/>
      <c r="H64" s="53"/>
    </row>
    <row r="65" spans="1:8" x14ac:dyDescent="0.2">
      <c r="A65" s="53"/>
      <c r="B65" s="53"/>
      <c r="C65" s="53"/>
      <c r="D65" s="53"/>
      <c r="E65" s="53"/>
      <c r="F65" s="53"/>
      <c r="G65" s="53"/>
      <c r="H65" s="53"/>
    </row>
    <row r="66" spans="1:8" x14ac:dyDescent="0.2">
      <c r="A66" s="53"/>
      <c r="B66" s="53"/>
      <c r="C66" s="53"/>
      <c r="D66" s="53"/>
      <c r="E66" s="53"/>
      <c r="F66" s="53"/>
      <c r="G66" s="53"/>
      <c r="H66" s="53"/>
    </row>
    <row r="67" spans="1:8" x14ac:dyDescent="0.2">
      <c r="A67" s="53"/>
      <c r="B67" s="53"/>
      <c r="C67" s="53"/>
      <c r="D67" s="53"/>
      <c r="E67" s="53"/>
      <c r="F67" s="53"/>
      <c r="G67" s="53"/>
      <c r="H67" s="53"/>
    </row>
    <row r="68" spans="1:8" x14ac:dyDescent="0.2">
      <c r="A68" s="53"/>
      <c r="B68" s="53"/>
      <c r="C68" s="53"/>
      <c r="D68" s="53"/>
      <c r="E68" s="53"/>
      <c r="F68" s="53"/>
      <c r="G68" s="53"/>
      <c r="H68" s="53"/>
    </row>
    <row r="69" spans="1:8" x14ac:dyDescent="0.2">
      <c r="A69" s="53"/>
      <c r="B69" s="53"/>
      <c r="C69" s="53"/>
      <c r="D69" s="53"/>
      <c r="E69" s="53"/>
      <c r="F69" s="53"/>
      <c r="G69" s="53"/>
      <c r="H69" s="53"/>
    </row>
    <row r="70" spans="1:8" x14ac:dyDescent="0.2">
      <c r="A70" s="53"/>
      <c r="B70" s="53"/>
      <c r="C70" s="53"/>
      <c r="D70" s="53"/>
      <c r="E70" s="53"/>
      <c r="F70" s="53"/>
      <c r="G70" s="53"/>
      <c r="H70" s="53"/>
    </row>
    <row r="71" spans="1:8" x14ac:dyDescent="0.2">
      <c r="A71" s="53"/>
      <c r="B71" s="53"/>
      <c r="C71" s="53"/>
      <c r="D71" s="53"/>
      <c r="E71" s="53"/>
      <c r="F71" s="53"/>
      <c r="G71" s="53"/>
      <c r="H71" s="53"/>
    </row>
    <row r="72" spans="1:8" x14ac:dyDescent="0.2">
      <c r="A72" s="53"/>
      <c r="B72" s="53"/>
      <c r="C72" s="53"/>
      <c r="D72" s="53"/>
      <c r="E72" s="53"/>
      <c r="F72" s="53"/>
      <c r="G72" s="53"/>
      <c r="H72" s="53"/>
    </row>
    <row r="73" spans="1:8" x14ac:dyDescent="0.2">
      <c r="A73" s="53"/>
      <c r="B73" s="53"/>
      <c r="C73" s="53"/>
      <c r="D73" s="53"/>
      <c r="E73" s="53"/>
      <c r="F73" s="53"/>
      <c r="G73" s="53"/>
      <c r="H73" s="53"/>
    </row>
    <row r="74" spans="1:8" x14ac:dyDescent="0.2">
      <c r="A74" s="53"/>
      <c r="B74" s="53"/>
      <c r="C74" s="53"/>
      <c r="D74" s="53"/>
      <c r="E74" s="53"/>
      <c r="F74" s="53"/>
      <c r="G74" s="53"/>
      <c r="H74" s="53"/>
    </row>
    <row r="75" spans="1:8" x14ac:dyDescent="0.2">
      <c r="A75" s="53"/>
      <c r="B75" s="53"/>
      <c r="C75" s="53"/>
      <c r="D75" s="53"/>
      <c r="E75" s="53"/>
      <c r="F75" s="53"/>
      <c r="G75" s="53"/>
      <c r="H75" s="53"/>
    </row>
    <row r="76" spans="1:8" x14ac:dyDescent="0.2">
      <c r="A76" s="53"/>
      <c r="B76" s="53"/>
      <c r="C76" s="53"/>
      <c r="D76" s="53"/>
      <c r="E76" s="53"/>
      <c r="F76" s="53"/>
      <c r="G76" s="53"/>
      <c r="H76" s="53"/>
    </row>
    <row r="77" spans="1:8" x14ac:dyDescent="0.2">
      <c r="A77" s="53"/>
      <c r="B77" s="53"/>
      <c r="C77" s="53"/>
      <c r="D77" s="53"/>
      <c r="E77" s="53"/>
      <c r="F77" s="53"/>
      <c r="G77" s="53"/>
      <c r="H77" s="53"/>
    </row>
    <row r="78" spans="1:8" x14ac:dyDescent="0.2">
      <c r="A78" s="53"/>
      <c r="B78" s="53"/>
      <c r="C78" s="53"/>
      <c r="D78" s="53"/>
      <c r="E78" s="53"/>
      <c r="F78" s="53"/>
      <c r="G78" s="53"/>
      <c r="H78" s="53"/>
    </row>
    <row r="79" spans="1:8" x14ac:dyDescent="0.2">
      <c r="A79" s="53"/>
      <c r="B79" s="53"/>
      <c r="C79" s="53"/>
      <c r="D79" s="53"/>
      <c r="E79" s="53"/>
      <c r="F79" s="53"/>
      <c r="G79" s="53"/>
      <c r="H79" s="53"/>
    </row>
    <row r="80" spans="1:8" x14ac:dyDescent="0.2">
      <c r="A80" s="53"/>
      <c r="B80" s="53"/>
      <c r="C80" s="53"/>
      <c r="D80" s="53"/>
      <c r="E80" s="53"/>
      <c r="F80" s="53"/>
      <c r="G80" s="53"/>
      <c r="H80" s="53"/>
    </row>
    <row r="81" spans="1:8" x14ac:dyDescent="0.2">
      <c r="A81" s="53"/>
      <c r="B81" s="53"/>
      <c r="C81" s="53"/>
      <c r="D81" s="53"/>
      <c r="E81" s="53"/>
      <c r="F81" s="53"/>
      <c r="G81" s="53"/>
      <c r="H81" s="53"/>
    </row>
    <row r="82" spans="1:8" x14ac:dyDescent="0.2">
      <c r="A82" s="53"/>
      <c r="B82" s="53"/>
      <c r="C82" s="53"/>
      <c r="D82" s="53"/>
      <c r="E82" s="53"/>
      <c r="F82" s="53"/>
      <c r="G82" s="53"/>
      <c r="H82" s="53"/>
    </row>
    <row r="83" spans="1:8" x14ac:dyDescent="0.2">
      <c r="A83" s="53"/>
      <c r="B83" s="53"/>
      <c r="C83" s="53"/>
      <c r="D83" s="53"/>
      <c r="E83" s="53"/>
      <c r="F83" s="53"/>
      <c r="G83" s="53"/>
      <c r="H83" s="53"/>
    </row>
    <row r="84" spans="1:8" x14ac:dyDescent="0.2">
      <c r="A84" s="53"/>
      <c r="B84" s="53"/>
      <c r="C84" s="53"/>
      <c r="D84" s="53"/>
      <c r="E84" s="53"/>
      <c r="F84" s="53"/>
      <c r="G84" s="53"/>
      <c r="H84" s="53"/>
    </row>
    <row r="85" spans="1:8" x14ac:dyDescent="0.2">
      <c r="A85" s="53"/>
      <c r="B85" s="53"/>
      <c r="C85" s="53"/>
      <c r="D85" s="53"/>
      <c r="E85" s="53"/>
      <c r="F85" s="53"/>
      <c r="G85" s="53"/>
      <c r="H85" s="53"/>
    </row>
    <row r="86" spans="1:8" x14ac:dyDescent="0.2">
      <c r="A86" s="53"/>
      <c r="B86" s="53"/>
      <c r="C86" s="53"/>
      <c r="D86" s="53"/>
      <c r="E86" s="53"/>
      <c r="F86" s="53"/>
      <c r="G86" s="53"/>
      <c r="H86" s="53"/>
    </row>
    <row r="87" spans="1:8" x14ac:dyDescent="0.2">
      <c r="A87" s="53"/>
      <c r="B87" s="53"/>
      <c r="C87" s="53"/>
      <c r="D87" s="53"/>
      <c r="E87" s="53"/>
      <c r="F87" s="53"/>
      <c r="G87" s="53"/>
      <c r="H87" s="53"/>
    </row>
    <row r="88" spans="1:8" x14ac:dyDescent="0.2">
      <c r="A88" s="53"/>
      <c r="B88" s="53"/>
      <c r="C88" s="53"/>
      <c r="D88" s="53"/>
      <c r="E88" s="53"/>
      <c r="F88" s="53"/>
      <c r="G88" s="53"/>
      <c r="H88" s="53"/>
    </row>
    <row r="89" spans="1:8" x14ac:dyDescent="0.2">
      <c r="A89" s="53"/>
      <c r="B89" s="53"/>
      <c r="C89" s="53"/>
      <c r="D89" s="53"/>
      <c r="E89" s="53"/>
      <c r="F89" s="53"/>
      <c r="G89" s="53"/>
      <c r="H89" s="53"/>
    </row>
    <row r="90" spans="1:8" x14ac:dyDescent="0.2">
      <c r="A90" s="53"/>
      <c r="B90" s="53"/>
      <c r="C90" s="53"/>
      <c r="D90" s="53"/>
      <c r="E90" s="53"/>
      <c r="F90" s="53"/>
      <c r="G90" s="53"/>
      <c r="H90" s="53"/>
    </row>
    <row r="91" spans="1:8" x14ac:dyDescent="0.2">
      <c r="A91" s="53"/>
      <c r="B91" s="53"/>
      <c r="C91" s="53"/>
      <c r="D91" s="53"/>
      <c r="E91" s="53"/>
      <c r="F91" s="53"/>
      <c r="G91" s="53"/>
      <c r="H91" s="53"/>
    </row>
    <row r="92" spans="1:8" x14ac:dyDescent="0.2">
      <c r="A92" s="53"/>
      <c r="B92" s="53"/>
      <c r="C92" s="53"/>
      <c r="D92" s="53"/>
      <c r="E92" s="53"/>
      <c r="F92" s="53"/>
      <c r="G92" s="53"/>
      <c r="H92" s="53"/>
    </row>
    <row r="93" spans="1:8" x14ac:dyDescent="0.2">
      <c r="A93" s="53"/>
      <c r="B93" s="53"/>
      <c r="C93" s="53"/>
      <c r="D93" s="53"/>
      <c r="E93" s="53"/>
      <c r="F93" s="53"/>
      <c r="G93" s="53"/>
      <c r="H93" s="53"/>
    </row>
    <row r="94" spans="1:8" x14ac:dyDescent="0.2">
      <c r="A94" s="53"/>
      <c r="B94" s="53"/>
      <c r="C94" s="53"/>
      <c r="D94" s="53"/>
      <c r="E94" s="53"/>
      <c r="F94" s="53"/>
      <c r="G94" s="53"/>
      <c r="H94" s="53"/>
    </row>
    <row r="95" spans="1:8" x14ac:dyDescent="0.2">
      <c r="A95" s="53"/>
      <c r="B95" s="53"/>
      <c r="C95" s="53"/>
      <c r="D95" s="53"/>
      <c r="E95" s="53"/>
      <c r="F95" s="53"/>
      <c r="G95" s="53"/>
      <c r="H95" s="53"/>
    </row>
    <row r="96" spans="1:8" x14ac:dyDescent="0.2">
      <c r="A96" s="53"/>
      <c r="B96" s="53"/>
      <c r="C96" s="53"/>
      <c r="D96" s="53"/>
      <c r="E96" s="53"/>
      <c r="F96" s="53"/>
      <c r="G96" s="53"/>
      <c r="H96" s="53"/>
    </row>
    <row r="97" spans="1:8" x14ac:dyDescent="0.2">
      <c r="A97" s="53"/>
      <c r="B97" s="53"/>
      <c r="C97" s="53"/>
      <c r="D97" s="53"/>
      <c r="E97" s="53"/>
      <c r="F97" s="53"/>
      <c r="G97" s="53"/>
      <c r="H97" s="53"/>
    </row>
    <row r="98" spans="1:8" x14ac:dyDescent="0.2">
      <c r="A98" s="53"/>
      <c r="B98" s="53"/>
      <c r="C98" s="53"/>
      <c r="D98" s="53"/>
      <c r="E98" s="53"/>
      <c r="F98" s="53"/>
      <c r="G98" s="53"/>
      <c r="H98" s="53"/>
    </row>
    <row r="99" spans="1:8" x14ac:dyDescent="0.2">
      <c r="A99" s="53"/>
      <c r="B99" s="53"/>
      <c r="C99" s="53"/>
      <c r="D99" s="53"/>
      <c r="E99" s="53"/>
      <c r="F99" s="53"/>
      <c r="G99" s="53"/>
      <c r="H99" s="53"/>
    </row>
    <row r="100" spans="1:8" x14ac:dyDescent="0.2">
      <c r="A100" s="53"/>
      <c r="B100" s="53"/>
      <c r="C100" s="53"/>
      <c r="D100" s="53"/>
      <c r="E100" s="53"/>
      <c r="F100" s="53"/>
      <c r="G100" s="53"/>
      <c r="H100" s="53"/>
    </row>
    <row r="101" spans="1:8" x14ac:dyDescent="0.2">
      <c r="A101" s="53"/>
      <c r="B101" s="53"/>
      <c r="C101" s="53"/>
      <c r="D101" s="53"/>
      <c r="E101" s="53"/>
      <c r="F101" s="53"/>
      <c r="G101" s="53"/>
      <c r="H101" s="53"/>
    </row>
    <row r="102" spans="1:8" x14ac:dyDescent="0.2">
      <c r="A102" s="53"/>
      <c r="B102" s="53"/>
      <c r="C102" s="53"/>
      <c r="D102" s="53"/>
      <c r="E102" s="53"/>
      <c r="F102" s="53"/>
      <c r="G102" s="53"/>
      <c r="H102" s="53"/>
    </row>
    <row r="103" spans="1:8" x14ac:dyDescent="0.2">
      <c r="A103" s="53"/>
      <c r="B103" s="53"/>
      <c r="C103" s="53"/>
      <c r="D103" s="53"/>
      <c r="E103" s="53"/>
      <c r="F103" s="53"/>
      <c r="G103" s="53"/>
      <c r="H103" s="53"/>
    </row>
    <row r="104" spans="1:8" x14ac:dyDescent="0.2">
      <c r="A104" s="53"/>
      <c r="B104" s="53"/>
      <c r="C104" s="53"/>
      <c r="D104" s="53"/>
      <c r="E104" s="53"/>
      <c r="F104" s="53"/>
      <c r="G104" s="53"/>
      <c r="H104" s="53"/>
    </row>
    <row r="105" spans="1:8" x14ac:dyDescent="0.2">
      <c r="A105" s="53"/>
      <c r="B105" s="53"/>
      <c r="C105" s="53"/>
      <c r="D105" s="53"/>
      <c r="E105" s="53"/>
      <c r="F105" s="53"/>
      <c r="G105" s="53"/>
      <c r="H105" s="53"/>
    </row>
    <row r="106" spans="1:8" x14ac:dyDescent="0.2">
      <c r="A106" s="53"/>
      <c r="B106" s="53"/>
      <c r="C106" s="53"/>
      <c r="D106" s="53"/>
      <c r="E106" s="53"/>
      <c r="F106" s="53"/>
      <c r="G106" s="53"/>
      <c r="H106" s="53"/>
    </row>
    <row r="107" spans="1:8" x14ac:dyDescent="0.2">
      <c r="A107" s="53"/>
      <c r="B107" s="53"/>
      <c r="C107" s="53"/>
      <c r="D107" s="53"/>
      <c r="E107" s="53"/>
      <c r="F107" s="53"/>
      <c r="G107" s="53"/>
      <c r="H107" s="53"/>
    </row>
    <row r="108" spans="1:8" x14ac:dyDescent="0.2">
      <c r="A108" s="53"/>
      <c r="B108" s="53"/>
      <c r="C108" s="53"/>
      <c r="D108" s="53"/>
      <c r="E108" s="53"/>
      <c r="F108" s="53"/>
      <c r="G108" s="53"/>
      <c r="H108" s="53"/>
    </row>
    <row r="109" spans="1:8" x14ac:dyDescent="0.2">
      <c r="A109" s="53"/>
      <c r="B109" s="53"/>
      <c r="C109" s="53"/>
      <c r="D109" s="53"/>
      <c r="E109" s="53"/>
      <c r="F109" s="53"/>
      <c r="G109" s="53"/>
      <c r="H109" s="53"/>
    </row>
    <row r="110" spans="1:8" x14ac:dyDescent="0.2">
      <c r="A110" s="53"/>
      <c r="B110" s="53"/>
      <c r="C110" s="53"/>
      <c r="D110" s="53"/>
      <c r="E110" s="53"/>
      <c r="F110" s="53"/>
      <c r="G110" s="53"/>
      <c r="H110" s="53"/>
    </row>
    <row r="111" spans="1:8" x14ac:dyDescent="0.2">
      <c r="A111" s="53"/>
      <c r="B111" s="53"/>
      <c r="C111" s="53"/>
      <c r="D111" s="53"/>
      <c r="E111" s="53"/>
      <c r="F111" s="53"/>
      <c r="G111" s="53"/>
      <c r="H111" s="53"/>
    </row>
    <row r="112" spans="1:8" x14ac:dyDescent="0.2">
      <c r="A112" s="53"/>
      <c r="B112" s="53"/>
      <c r="C112" s="53"/>
      <c r="D112" s="53"/>
      <c r="E112" s="53"/>
      <c r="F112" s="53"/>
      <c r="G112" s="53"/>
      <c r="H112" s="53"/>
    </row>
    <row r="113" spans="1:8" x14ac:dyDescent="0.2">
      <c r="A113" s="53"/>
      <c r="B113" s="53"/>
      <c r="C113" s="53"/>
      <c r="D113" s="53"/>
      <c r="E113" s="53"/>
      <c r="F113" s="53"/>
      <c r="G113" s="53"/>
      <c r="H113" s="53"/>
    </row>
    <row r="114" spans="1:8" x14ac:dyDescent="0.2">
      <c r="A114" s="53"/>
      <c r="B114" s="53"/>
      <c r="C114" s="53"/>
      <c r="D114" s="53"/>
      <c r="E114" s="53"/>
      <c r="F114" s="53"/>
      <c r="G114" s="53"/>
      <c r="H114" s="53"/>
    </row>
    <row r="115" spans="1:8" x14ac:dyDescent="0.2">
      <c r="A115" s="53"/>
      <c r="B115" s="53"/>
      <c r="C115" s="53"/>
      <c r="D115" s="53"/>
      <c r="E115" s="53"/>
      <c r="F115" s="53"/>
      <c r="G115" s="53"/>
      <c r="H115" s="53"/>
    </row>
    <row r="116" spans="1:8" x14ac:dyDescent="0.2">
      <c r="A116" s="53"/>
      <c r="B116" s="53"/>
      <c r="C116" s="53"/>
      <c r="D116" s="53"/>
      <c r="E116" s="53"/>
      <c r="F116" s="53"/>
      <c r="G116" s="53"/>
      <c r="H116" s="53"/>
    </row>
    <row r="117" spans="1:8" x14ac:dyDescent="0.2">
      <c r="A117" s="53"/>
      <c r="B117" s="53"/>
      <c r="C117" s="53"/>
      <c r="D117" s="53"/>
      <c r="E117" s="53"/>
      <c r="F117" s="53"/>
      <c r="G117" s="53"/>
      <c r="H117" s="53"/>
    </row>
    <row r="118" spans="1:8" x14ac:dyDescent="0.2">
      <c r="A118" s="53"/>
      <c r="B118" s="53"/>
      <c r="C118" s="53"/>
      <c r="D118" s="53"/>
      <c r="E118" s="53"/>
      <c r="F118" s="53"/>
      <c r="G118" s="53"/>
      <c r="H118" s="53"/>
    </row>
    <row r="119" spans="1:8" x14ac:dyDescent="0.2">
      <c r="A119" s="53"/>
      <c r="B119" s="53"/>
      <c r="C119" s="53"/>
      <c r="D119" s="53"/>
      <c r="E119" s="53"/>
      <c r="F119" s="53"/>
      <c r="G119" s="53"/>
      <c r="H119" s="53"/>
    </row>
    <row r="120" spans="1:8" x14ac:dyDescent="0.2">
      <c r="A120" s="53"/>
      <c r="B120" s="53"/>
      <c r="C120" s="53"/>
      <c r="D120" s="53"/>
      <c r="E120" s="53"/>
      <c r="F120" s="53"/>
      <c r="G120" s="53"/>
      <c r="H120" s="53"/>
    </row>
    <row r="121" spans="1:8" x14ac:dyDescent="0.2">
      <c r="A121" s="53"/>
      <c r="B121" s="53"/>
      <c r="C121" s="53"/>
      <c r="D121" s="53"/>
      <c r="E121" s="53"/>
      <c r="F121" s="53"/>
      <c r="G121" s="53"/>
      <c r="H121" s="53"/>
    </row>
    <row r="122" spans="1:8" x14ac:dyDescent="0.2">
      <c r="A122" s="53"/>
      <c r="B122" s="53"/>
      <c r="C122" s="53"/>
      <c r="D122" s="53"/>
      <c r="E122" s="53"/>
      <c r="F122" s="53"/>
      <c r="G122" s="53"/>
      <c r="H122" s="53"/>
    </row>
    <row r="123" spans="1:8" x14ac:dyDescent="0.2">
      <c r="A123" s="53"/>
      <c r="B123" s="53"/>
      <c r="C123" s="53"/>
      <c r="D123" s="53"/>
      <c r="E123" s="53"/>
      <c r="F123" s="53"/>
      <c r="G123" s="53"/>
      <c r="H123" s="53"/>
    </row>
    <row r="124" spans="1:8" x14ac:dyDescent="0.2">
      <c r="A124" s="53"/>
      <c r="B124" s="53"/>
      <c r="C124" s="53"/>
      <c r="D124" s="53"/>
      <c r="E124" s="53"/>
      <c r="F124" s="53"/>
      <c r="G124" s="53"/>
      <c r="H124" s="53"/>
    </row>
    <row r="125" spans="1:8" x14ac:dyDescent="0.2">
      <c r="A125" s="53"/>
      <c r="B125" s="53"/>
      <c r="C125" s="53"/>
      <c r="D125" s="53"/>
      <c r="E125" s="53"/>
      <c r="F125" s="53"/>
      <c r="G125" s="53"/>
      <c r="H125" s="53"/>
    </row>
    <row r="126" spans="1:8" x14ac:dyDescent="0.2">
      <c r="A126" s="53"/>
      <c r="B126" s="53"/>
      <c r="C126" s="53"/>
      <c r="D126" s="53"/>
      <c r="E126" s="53"/>
      <c r="F126" s="53"/>
      <c r="G126" s="53"/>
      <c r="H126" s="53"/>
    </row>
    <row r="127" spans="1:8" x14ac:dyDescent="0.2">
      <c r="A127" s="53"/>
      <c r="B127" s="53"/>
      <c r="C127" s="53"/>
      <c r="D127" s="53"/>
      <c r="E127" s="53"/>
      <c r="F127" s="53"/>
      <c r="G127" s="53"/>
      <c r="H127" s="53"/>
    </row>
    <row r="128" spans="1:8" x14ac:dyDescent="0.2">
      <c r="A128" s="53"/>
      <c r="B128" s="53"/>
      <c r="C128" s="53"/>
      <c r="D128" s="53"/>
      <c r="E128" s="53"/>
      <c r="F128" s="53"/>
      <c r="G128" s="53"/>
      <c r="H128" s="53"/>
    </row>
    <row r="129" spans="1:8" x14ac:dyDescent="0.2">
      <c r="A129" s="53"/>
      <c r="B129" s="53"/>
      <c r="C129" s="53"/>
      <c r="D129" s="53"/>
      <c r="E129" s="53"/>
      <c r="F129" s="53"/>
      <c r="G129" s="53"/>
      <c r="H129" s="53"/>
    </row>
    <row r="130" spans="1:8" x14ac:dyDescent="0.2">
      <c r="A130" s="53"/>
      <c r="B130" s="53"/>
      <c r="C130" s="53"/>
      <c r="D130" s="53"/>
      <c r="E130" s="53"/>
      <c r="F130" s="53"/>
      <c r="G130" s="53"/>
      <c r="H130" s="53"/>
    </row>
    <row r="131" spans="1:8" x14ac:dyDescent="0.2">
      <c r="A131" s="53"/>
      <c r="B131" s="53"/>
      <c r="C131" s="53"/>
      <c r="D131" s="53"/>
      <c r="E131" s="53"/>
      <c r="F131" s="53"/>
      <c r="G131" s="53"/>
      <c r="H131" s="53"/>
    </row>
  </sheetData>
  <printOptions horizontalCentered="1"/>
  <pageMargins left="0.59055118110236227" right="0.59055118110236227" top="0.39370078740157483" bottom="0.39370078740157483" header="0.31496062992125984" footer="0.31496062992125984"/>
  <pageSetup paperSize="9" scale="90" firstPageNumber="3" orientation="portrait" useFirstPageNumber="1" r:id="rId1"/>
  <headerFooter>
    <oddFooter>&amp;CSeite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99"/>
  <sheetViews>
    <sheetView zoomScale="70" zoomScaleNormal="70" zoomScaleSheetLayoutView="70" workbookViewId="0">
      <pane xSplit="1" ySplit="8" topLeftCell="B9" activePane="bottomRight" state="frozen"/>
      <selection activeCell="A80" sqref="A80:XFD80"/>
      <selection pane="topRight" activeCell="A80" sqref="A80:XFD80"/>
      <selection pane="bottomLeft" activeCell="A80" sqref="A80:XFD80"/>
      <selection pane="bottomRight" activeCell="A7" sqref="A7"/>
    </sheetView>
  </sheetViews>
  <sheetFormatPr baseColWidth="10" defaultColWidth="11.42578125" defaultRowHeight="12.75" x14ac:dyDescent="0.2"/>
  <cols>
    <col min="1" max="1" width="6.5703125" style="17" customWidth="1"/>
    <col min="2" max="2" width="11.42578125" style="17" customWidth="1"/>
    <col min="3" max="3" width="10.5703125" style="17" customWidth="1"/>
    <col min="4" max="4" width="7.5703125" style="17" customWidth="1"/>
    <col min="5" max="5" width="10.5703125" style="17" customWidth="1"/>
    <col min="6" max="6" width="9.140625" style="17" customWidth="1"/>
    <col min="7" max="7" width="8.5703125" style="17" customWidth="1"/>
    <col min="8" max="8" width="10.5703125" style="17" customWidth="1"/>
    <col min="9" max="9" width="9.42578125" style="17" customWidth="1"/>
    <col min="10" max="10" width="8.28515625" style="17" customWidth="1"/>
    <col min="11" max="11" width="8.140625" style="17" customWidth="1"/>
    <col min="12" max="12" width="9.5703125" style="17" customWidth="1"/>
    <col min="13" max="13" width="6" style="17" customWidth="1"/>
    <col min="14" max="14" width="8" style="17" customWidth="1"/>
    <col min="15" max="15" width="7.5703125" style="17" customWidth="1"/>
    <col min="16" max="16" width="8.28515625" style="17" customWidth="1"/>
    <col min="17" max="17" width="10.28515625" style="17" customWidth="1"/>
    <col min="18" max="18" width="10.140625" style="17" customWidth="1"/>
    <col min="19" max="19" width="7.85546875" style="17" customWidth="1"/>
    <col min="20" max="20" width="7.28515625" style="17" customWidth="1"/>
    <col min="21" max="21" width="9.28515625" style="17" customWidth="1"/>
    <col min="22" max="22" width="10" style="17" customWidth="1"/>
    <col min="23" max="23" width="10.85546875" style="17" customWidth="1"/>
    <col min="24" max="24" width="9.7109375" style="17" customWidth="1"/>
    <col min="25" max="25" width="12.140625" style="17" customWidth="1"/>
    <col min="26" max="16384" width="11.42578125" style="17"/>
  </cols>
  <sheetData>
    <row r="1" spans="1:29" x14ac:dyDescent="0.2">
      <c r="A1" s="1054">
        <v>44561</v>
      </c>
      <c r="B1" s="55"/>
      <c r="C1" s="55"/>
      <c r="D1" s="55"/>
      <c r="E1" s="55"/>
      <c r="F1" s="55"/>
      <c r="G1" s="55"/>
      <c r="H1" s="55"/>
      <c r="I1" s="55"/>
      <c r="J1" s="55"/>
      <c r="K1" s="55"/>
      <c r="L1" s="55"/>
      <c r="M1" s="55"/>
      <c r="N1" s="55"/>
      <c r="O1" s="55"/>
      <c r="P1" s="55"/>
      <c r="Q1" s="55"/>
      <c r="R1" s="55"/>
      <c r="S1" s="55"/>
      <c r="T1" s="53"/>
      <c r="U1" s="53"/>
      <c r="V1" s="53"/>
      <c r="W1" s="53"/>
      <c r="X1" s="53"/>
      <c r="Y1" s="1068" t="str">
        <f>HYPERLINK("[Kleinräumige Statistik Daten Prototyp.xlsx]INHALT!A1","zum Inhaltsverzeichnis")</f>
        <v>zum Inhaltsverzeichnis</v>
      </c>
    </row>
    <row r="2" spans="1:29" ht="15.75" x14ac:dyDescent="0.25">
      <c r="A2" s="54" t="str">
        <f>CONCATENATE("Bevölkerung der Unterbezirke am ",CONCATENATE(DAY(A1),".",MONTH(A1),".",YEAR(A1))," nach Staatsangehörigkeit (Staatengruppen)")</f>
        <v>Bevölkerung der Unterbezirke am 31.12.2021 nach Staatsangehörigkeit (Staatengruppen)</v>
      </c>
      <c r="B2" s="55"/>
      <c r="C2" s="55"/>
      <c r="D2" s="55"/>
      <c r="E2" s="55"/>
      <c r="F2" s="55"/>
      <c r="G2" s="55"/>
      <c r="H2" s="55"/>
      <c r="I2" s="55"/>
      <c r="J2" s="55"/>
      <c r="K2" s="55"/>
      <c r="L2" s="55"/>
      <c r="M2" s="55"/>
      <c r="N2" s="55"/>
      <c r="O2" s="55"/>
      <c r="P2" s="53"/>
      <c r="Q2" s="55"/>
      <c r="R2" s="55"/>
      <c r="S2" s="55"/>
      <c r="T2" s="53"/>
      <c r="U2" s="53"/>
      <c r="V2" s="53"/>
      <c r="W2" s="53"/>
      <c r="X2" s="53"/>
      <c r="Y2" s="53"/>
    </row>
    <row r="3" spans="1:29" x14ac:dyDescent="0.2">
      <c r="A3" s="55" t="s">
        <v>201</v>
      </c>
      <c r="B3" s="55"/>
      <c r="C3" s="55"/>
      <c r="D3" s="55"/>
      <c r="E3" s="55"/>
      <c r="F3" s="55"/>
      <c r="G3" s="55"/>
      <c r="H3" s="55"/>
      <c r="I3" s="55"/>
      <c r="J3" s="55"/>
      <c r="K3" s="55"/>
      <c r="L3" s="55"/>
      <c r="M3" s="55"/>
      <c r="N3" s="55"/>
      <c r="O3" s="55"/>
      <c r="P3" s="55"/>
      <c r="Q3" s="55"/>
      <c r="R3" s="55"/>
      <c r="S3" s="55"/>
      <c r="T3" s="53"/>
      <c r="U3" s="53"/>
      <c r="V3" s="53"/>
      <c r="W3" s="53"/>
      <c r="X3" s="53"/>
      <c r="Y3" s="66" t="s">
        <v>495</v>
      </c>
    </row>
    <row r="4" spans="1:29" x14ac:dyDescent="0.2">
      <c r="A4" s="55"/>
      <c r="B4" s="1063">
        <v>5</v>
      </c>
      <c r="C4" s="1063">
        <v>6</v>
      </c>
      <c r="D4" s="1063">
        <v>7</v>
      </c>
      <c r="E4" s="1063">
        <v>8</v>
      </c>
      <c r="F4" s="1063">
        <v>9</v>
      </c>
      <c r="G4" s="1063">
        <v>10</v>
      </c>
      <c r="H4" s="1063">
        <v>11</v>
      </c>
      <c r="I4" s="1063">
        <v>12</v>
      </c>
      <c r="J4" s="1063">
        <v>13</v>
      </c>
      <c r="K4" s="1063">
        <v>14</v>
      </c>
      <c r="L4" s="1063">
        <v>15</v>
      </c>
      <c r="M4" s="1063">
        <v>16</v>
      </c>
      <c r="N4" s="1063">
        <v>17</v>
      </c>
      <c r="O4" s="1063">
        <v>18</v>
      </c>
      <c r="P4" s="1063">
        <v>19</v>
      </c>
      <c r="Q4" s="1063">
        <v>20</v>
      </c>
      <c r="R4" s="1063">
        <v>21</v>
      </c>
      <c r="S4" s="1063">
        <v>22</v>
      </c>
      <c r="T4" s="1063">
        <v>23</v>
      </c>
      <c r="U4" s="1063">
        <v>24</v>
      </c>
      <c r="V4" s="1063">
        <v>25</v>
      </c>
      <c r="W4" s="1063">
        <v>26</v>
      </c>
      <c r="X4" s="1063">
        <v>27</v>
      </c>
      <c r="Y4" s="1063">
        <v>28</v>
      </c>
    </row>
    <row r="5" spans="1:29" s="288" customFormat="1" ht="30.6" customHeight="1" x14ac:dyDescent="0.25">
      <c r="A5" s="170" t="s">
        <v>200</v>
      </c>
      <c r="B5" s="172" t="s">
        <v>111</v>
      </c>
      <c r="C5" s="246" t="s">
        <v>389</v>
      </c>
      <c r="D5" s="168" t="s">
        <v>245</v>
      </c>
      <c r="E5" s="1157" t="s">
        <v>370</v>
      </c>
      <c r="F5" s="1166"/>
      <c r="G5" s="1166"/>
      <c r="H5" s="1158"/>
      <c r="I5" s="1157" t="s">
        <v>371</v>
      </c>
      <c r="J5" s="1166"/>
      <c r="K5" s="1166"/>
      <c r="L5" s="1158"/>
      <c r="M5" s="1157" t="s">
        <v>372</v>
      </c>
      <c r="N5" s="1158"/>
      <c r="O5" s="1157" t="s">
        <v>110</v>
      </c>
      <c r="P5" s="1158"/>
      <c r="Q5" s="1157" t="s">
        <v>193</v>
      </c>
      <c r="R5" s="1166"/>
      <c r="S5" s="1166"/>
      <c r="T5" s="1166"/>
      <c r="U5" s="1158"/>
      <c r="V5" s="1157" t="s">
        <v>244</v>
      </c>
      <c r="W5" s="1158"/>
      <c r="X5" s="1159" t="s">
        <v>373</v>
      </c>
      <c r="Y5" s="1159" t="s">
        <v>416</v>
      </c>
    </row>
    <row r="6" spans="1:29" s="288" customFormat="1" ht="44.45" customHeight="1" x14ac:dyDescent="0.25">
      <c r="A6" s="811"/>
      <c r="B6" s="167"/>
      <c r="C6" s="247"/>
      <c r="D6" s="243"/>
      <c r="E6" s="1159" t="s">
        <v>369</v>
      </c>
      <c r="F6" s="1167" t="s">
        <v>374</v>
      </c>
      <c r="G6" s="1159" t="s">
        <v>109</v>
      </c>
      <c r="H6" s="1169" t="s">
        <v>387</v>
      </c>
      <c r="I6" s="1163" t="s">
        <v>375</v>
      </c>
      <c r="J6" s="1163"/>
      <c r="K6" s="1162" t="s">
        <v>376</v>
      </c>
      <c r="L6" s="1162" t="s">
        <v>377</v>
      </c>
      <c r="M6" s="1162" t="s">
        <v>375</v>
      </c>
      <c r="N6" s="1162" t="s">
        <v>378</v>
      </c>
      <c r="O6" s="1163" t="s">
        <v>379</v>
      </c>
      <c r="P6" s="1164" t="s">
        <v>390</v>
      </c>
      <c r="Q6" s="1165" t="s">
        <v>380</v>
      </c>
      <c r="R6" s="1162" t="s">
        <v>381</v>
      </c>
      <c r="S6" s="1162" t="s">
        <v>382</v>
      </c>
      <c r="T6" s="1162" t="s">
        <v>383</v>
      </c>
      <c r="U6" s="1162" t="s">
        <v>384</v>
      </c>
      <c r="V6" s="1163" t="s">
        <v>385</v>
      </c>
      <c r="W6" s="1164" t="s">
        <v>391</v>
      </c>
      <c r="X6" s="1160"/>
      <c r="Y6" s="1160"/>
    </row>
    <row r="7" spans="1:29" s="21" customFormat="1" ht="82.15" customHeight="1" x14ac:dyDescent="0.25">
      <c r="A7" s="293"/>
      <c r="B7" s="430"/>
      <c r="C7" s="291"/>
      <c r="D7" s="292"/>
      <c r="E7" s="1161"/>
      <c r="F7" s="1168"/>
      <c r="G7" s="1161"/>
      <c r="H7" s="1170"/>
      <c r="I7" s="812" t="s">
        <v>386</v>
      </c>
      <c r="J7" s="812" t="s">
        <v>388</v>
      </c>
      <c r="K7" s="1162"/>
      <c r="L7" s="1162"/>
      <c r="M7" s="1162"/>
      <c r="N7" s="1162"/>
      <c r="O7" s="1163"/>
      <c r="P7" s="1164"/>
      <c r="Q7" s="1165"/>
      <c r="R7" s="1162"/>
      <c r="S7" s="1162"/>
      <c r="T7" s="1162"/>
      <c r="U7" s="1162"/>
      <c r="V7" s="1163"/>
      <c r="W7" s="1164"/>
      <c r="X7" s="1161"/>
      <c r="Y7" s="1161"/>
    </row>
    <row r="8" spans="1:29" s="21" customFormat="1" ht="12.6" customHeight="1" x14ac:dyDescent="0.2">
      <c r="A8" s="296"/>
      <c r="B8" s="294" t="s">
        <v>224</v>
      </c>
      <c r="C8" s="294" t="s">
        <v>224</v>
      </c>
      <c r="D8" s="294" t="s">
        <v>224</v>
      </c>
      <c r="E8" s="294" t="s">
        <v>224</v>
      </c>
      <c r="F8" s="294" t="s">
        <v>224</v>
      </c>
      <c r="G8" s="294" t="s">
        <v>224</v>
      </c>
      <c r="H8" s="294" t="s">
        <v>224</v>
      </c>
      <c r="I8" s="294" t="s">
        <v>224</v>
      </c>
      <c r="J8" s="294" t="s">
        <v>224</v>
      </c>
      <c r="K8" s="294" t="s">
        <v>224</v>
      </c>
      <c r="L8" s="294" t="s">
        <v>224</v>
      </c>
      <c r="M8" s="294" t="s">
        <v>224</v>
      </c>
      <c r="N8" s="294" t="s">
        <v>224</v>
      </c>
      <c r="O8" s="294" t="s">
        <v>224</v>
      </c>
      <c r="P8" s="294" t="s">
        <v>224</v>
      </c>
      <c r="Q8" s="294" t="s">
        <v>224</v>
      </c>
      <c r="R8" s="294" t="s">
        <v>224</v>
      </c>
      <c r="S8" s="295" t="s">
        <v>224</v>
      </c>
      <c r="T8" s="294" t="s">
        <v>224</v>
      </c>
      <c r="U8" s="295" t="s">
        <v>224</v>
      </c>
      <c r="V8" s="294" t="s">
        <v>224</v>
      </c>
      <c r="W8" s="295" t="s">
        <v>224</v>
      </c>
      <c r="X8" s="294" t="s">
        <v>224</v>
      </c>
      <c r="Y8" s="294"/>
    </row>
    <row r="9" spans="1:29" s="21" customFormat="1" ht="13.15" customHeight="1" x14ac:dyDescent="0.2">
      <c r="A9" s="68"/>
      <c r="B9" s="68"/>
      <c r="C9" s="68"/>
      <c r="D9" s="80"/>
      <c r="E9" s="258"/>
      <c r="F9" s="285"/>
      <c r="G9" s="285"/>
      <c r="H9" s="286"/>
      <c r="I9" s="59"/>
      <c r="J9" s="258"/>
      <c r="K9" s="59"/>
      <c r="L9" s="59"/>
      <c r="M9" s="59"/>
      <c r="N9" s="59"/>
      <c r="O9" s="68"/>
      <c r="P9" s="59"/>
      <c r="Q9" s="68"/>
      <c r="R9" s="68"/>
      <c r="S9" s="68"/>
      <c r="T9" s="68"/>
      <c r="U9" s="642"/>
      <c r="V9" s="68"/>
      <c r="W9" s="59"/>
      <c r="X9" s="68"/>
      <c r="Y9" s="68"/>
      <c r="Z9" s="751"/>
    </row>
    <row r="10" spans="1:29" s="29" customFormat="1" ht="13.15" customHeight="1" x14ac:dyDescent="0.2">
      <c r="A10" s="87">
        <v>10</v>
      </c>
      <c r="B10" s="130">
        <v>555</v>
      </c>
      <c r="C10" s="130">
        <v>405</v>
      </c>
      <c r="D10" s="130">
        <v>155</v>
      </c>
      <c r="E10" s="130">
        <v>5</v>
      </c>
      <c r="F10" s="69">
        <v>0</v>
      </c>
      <c r="G10" s="69">
        <v>10</v>
      </c>
      <c r="H10" s="69">
        <v>10</v>
      </c>
      <c r="I10" s="130">
        <v>10</v>
      </c>
      <c r="J10" s="69">
        <v>20</v>
      </c>
      <c r="K10" s="69">
        <v>0</v>
      </c>
      <c r="L10" s="69">
        <v>35</v>
      </c>
      <c r="M10" s="130">
        <v>5</v>
      </c>
      <c r="N10" s="69">
        <v>0</v>
      </c>
      <c r="O10" s="130">
        <v>0</v>
      </c>
      <c r="P10" s="69">
        <v>0</v>
      </c>
      <c r="Q10" s="130">
        <v>0</v>
      </c>
      <c r="R10" s="69">
        <v>15</v>
      </c>
      <c r="S10" s="69">
        <v>30</v>
      </c>
      <c r="T10" s="69">
        <v>5</v>
      </c>
      <c r="U10" s="69">
        <v>5</v>
      </c>
      <c r="V10" s="130">
        <v>0</v>
      </c>
      <c r="W10" s="69">
        <v>0</v>
      </c>
      <c r="X10" s="829">
        <v>0</v>
      </c>
      <c r="Y10" s="92">
        <v>0</v>
      </c>
      <c r="Z10" s="751"/>
      <c r="AA10" s="751"/>
      <c r="AB10" s="751"/>
      <c r="AC10" s="751"/>
    </row>
    <row r="11" spans="1:29" s="29" customFormat="1" ht="13.15" customHeight="1" x14ac:dyDescent="0.2">
      <c r="A11" s="87">
        <v>11</v>
      </c>
      <c r="B11" s="130">
        <v>1140</v>
      </c>
      <c r="C11" s="130">
        <v>740</v>
      </c>
      <c r="D11" s="130">
        <v>400</v>
      </c>
      <c r="E11" s="130">
        <v>20</v>
      </c>
      <c r="F11" s="69">
        <v>5</v>
      </c>
      <c r="G11" s="69">
        <v>30</v>
      </c>
      <c r="H11" s="69">
        <v>15</v>
      </c>
      <c r="I11" s="130">
        <v>30</v>
      </c>
      <c r="J11" s="69">
        <v>45</v>
      </c>
      <c r="K11" s="69">
        <v>10</v>
      </c>
      <c r="L11" s="69">
        <v>25</v>
      </c>
      <c r="M11" s="130">
        <v>15</v>
      </c>
      <c r="N11" s="69">
        <v>0</v>
      </c>
      <c r="O11" s="130">
        <v>15</v>
      </c>
      <c r="P11" s="69">
        <v>15</v>
      </c>
      <c r="Q11" s="130">
        <v>5</v>
      </c>
      <c r="R11" s="69">
        <v>35</v>
      </c>
      <c r="S11" s="69">
        <v>70</v>
      </c>
      <c r="T11" s="69">
        <v>10</v>
      </c>
      <c r="U11" s="69">
        <v>25</v>
      </c>
      <c r="V11" s="130">
        <v>0</v>
      </c>
      <c r="W11" s="69">
        <v>25</v>
      </c>
      <c r="X11" s="829">
        <v>0</v>
      </c>
      <c r="Y11" s="925">
        <v>0</v>
      </c>
      <c r="Z11" s="751"/>
      <c r="AA11" s="751"/>
      <c r="AB11" s="751"/>
      <c r="AC11" s="751"/>
    </row>
    <row r="12" spans="1:29" s="29" customFormat="1" ht="13.15" customHeight="1" x14ac:dyDescent="0.2">
      <c r="A12" s="87">
        <v>12</v>
      </c>
      <c r="B12" s="130">
        <v>2395</v>
      </c>
      <c r="C12" s="130">
        <v>1710</v>
      </c>
      <c r="D12" s="130">
        <v>685</v>
      </c>
      <c r="E12" s="130">
        <v>45</v>
      </c>
      <c r="F12" s="69">
        <v>25</v>
      </c>
      <c r="G12" s="69">
        <v>35</v>
      </c>
      <c r="H12" s="69">
        <v>90</v>
      </c>
      <c r="I12" s="130">
        <v>40</v>
      </c>
      <c r="J12" s="69">
        <v>95</v>
      </c>
      <c r="K12" s="69">
        <v>15</v>
      </c>
      <c r="L12" s="69">
        <v>80</v>
      </c>
      <c r="M12" s="130">
        <v>40</v>
      </c>
      <c r="N12" s="69">
        <v>5</v>
      </c>
      <c r="O12" s="130">
        <v>10</v>
      </c>
      <c r="P12" s="69">
        <v>20</v>
      </c>
      <c r="Q12" s="130">
        <v>0</v>
      </c>
      <c r="R12" s="69">
        <v>30</v>
      </c>
      <c r="S12" s="69">
        <v>90</v>
      </c>
      <c r="T12" s="69">
        <v>15</v>
      </c>
      <c r="U12" s="69">
        <v>10</v>
      </c>
      <c r="V12" s="130">
        <v>10</v>
      </c>
      <c r="W12" s="69">
        <v>25</v>
      </c>
      <c r="X12" s="829">
        <v>0</v>
      </c>
      <c r="Y12" s="925">
        <v>0</v>
      </c>
      <c r="Z12" s="751"/>
      <c r="AA12" s="751"/>
      <c r="AB12" s="751"/>
      <c r="AC12" s="751"/>
    </row>
    <row r="13" spans="1:29" s="29" customFormat="1" ht="13.15" customHeight="1" x14ac:dyDescent="0.2">
      <c r="A13" s="87">
        <v>13</v>
      </c>
      <c r="B13" s="130">
        <v>355</v>
      </c>
      <c r="C13" s="130">
        <v>260</v>
      </c>
      <c r="D13" s="130">
        <v>90</v>
      </c>
      <c r="E13" s="130">
        <v>20</v>
      </c>
      <c r="F13" s="69">
        <v>5</v>
      </c>
      <c r="G13" s="69">
        <v>5</v>
      </c>
      <c r="H13" s="69">
        <v>10</v>
      </c>
      <c r="I13" s="130">
        <v>0</v>
      </c>
      <c r="J13" s="69">
        <v>5</v>
      </c>
      <c r="K13" s="69">
        <v>0</v>
      </c>
      <c r="L13" s="69">
        <v>10</v>
      </c>
      <c r="M13" s="130">
        <v>0</v>
      </c>
      <c r="N13" s="69">
        <v>0</v>
      </c>
      <c r="O13" s="130">
        <v>0</v>
      </c>
      <c r="P13" s="69">
        <v>0</v>
      </c>
      <c r="Q13" s="130">
        <v>0</v>
      </c>
      <c r="R13" s="69">
        <v>5</v>
      </c>
      <c r="S13" s="69">
        <v>10</v>
      </c>
      <c r="T13" s="69">
        <v>5</v>
      </c>
      <c r="U13" s="69">
        <v>0</v>
      </c>
      <c r="V13" s="130">
        <v>0</v>
      </c>
      <c r="W13" s="69">
        <v>10</v>
      </c>
      <c r="X13" s="829">
        <v>0</v>
      </c>
      <c r="Y13" s="92">
        <v>0</v>
      </c>
      <c r="Z13" s="751"/>
      <c r="AA13" s="751"/>
      <c r="AB13" s="751"/>
      <c r="AC13" s="751"/>
    </row>
    <row r="14" spans="1:29" s="29" customFormat="1" ht="13.15" customHeight="1" x14ac:dyDescent="0.2">
      <c r="A14" s="87">
        <v>14</v>
      </c>
      <c r="B14" s="130">
        <v>2595</v>
      </c>
      <c r="C14" s="130">
        <v>1760</v>
      </c>
      <c r="D14" s="130">
        <v>835</v>
      </c>
      <c r="E14" s="130">
        <v>75</v>
      </c>
      <c r="F14" s="69">
        <v>45</v>
      </c>
      <c r="G14" s="69">
        <v>55</v>
      </c>
      <c r="H14" s="69">
        <v>80</v>
      </c>
      <c r="I14" s="130">
        <v>55</v>
      </c>
      <c r="J14" s="69">
        <v>100</v>
      </c>
      <c r="K14" s="69">
        <v>35</v>
      </c>
      <c r="L14" s="69">
        <v>85</v>
      </c>
      <c r="M14" s="130">
        <v>40</v>
      </c>
      <c r="N14" s="69">
        <v>5</v>
      </c>
      <c r="O14" s="130">
        <v>15</v>
      </c>
      <c r="P14" s="69">
        <v>20</v>
      </c>
      <c r="Q14" s="130">
        <v>5</v>
      </c>
      <c r="R14" s="69">
        <v>40</v>
      </c>
      <c r="S14" s="69">
        <v>80</v>
      </c>
      <c r="T14" s="69">
        <v>20</v>
      </c>
      <c r="U14" s="69">
        <v>35</v>
      </c>
      <c r="V14" s="130">
        <v>10</v>
      </c>
      <c r="W14" s="69">
        <v>35</v>
      </c>
      <c r="X14" s="829">
        <v>0</v>
      </c>
      <c r="Y14" s="925">
        <v>0</v>
      </c>
      <c r="Z14" s="751"/>
      <c r="AA14" s="751"/>
      <c r="AB14" s="751"/>
      <c r="AC14" s="751"/>
    </row>
    <row r="15" spans="1:29" s="29" customFormat="1" ht="13.15" customHeight="1" x14ac:dyDescent="0.2">
      <c r="A15" s="87">
        <v>15</v>
      </c>
      <c r="B15" s="130">
        <v>1155</v>
      </c>
      <c r="C15" s="130">
        <v>1075</v>
      </c>
      <c r="D15" s="130">
        <v>80</v>
      </c>
      <c r="E15" s="130">
        <v>10</v>
      </c>
      <c r="F15" s="69">
        <v>0</v>
      </c>
      <c r="G15" s="69">
        <v>0</v>
      </c>
      <c r="H15" s="69">
        <v>5</v>
      </c>
      <c r="I15" s="130">
        <v>25</v>
      </c>
      <c r="J15" s="69">
        <v>15</v>
      </c>
      <c r="K15" s="69">
        <v>0</v>
      </c>
      <c r="L15" s="69">
        <v>5</v>
      </c>
      <c r="M15" s="130">
        <v>5</v>
      </c>
      <c r="N15" s="69">
        <v>0</v>
      </c>
      <c r="O15" s="130">
        <v>0</v>
      </c>
      <c r="P15" s="69">
        <v>0</v>
      </c>
      <c r="Q15" s="130">
        <v>0</v>
      </c>
      <c r="R15" s="69">
        <v>0</v>
      </c>
      <c r="S15" s="69">
        <v>5</v>
      </c>
      <c r="T15" s="69">
        <v>0</v>
      </c>
      <c r="U15" s="69">
        <v>0</v>
      </c>
      <c r="V15" s="130">
        <v>5</v>
      </c>
      <c r="W15" s="69">
        <v>0</v>
      </c>
      <c r="X15" s="829">
        <v>0</v>
      </c>
      <c r="Y15" s="925">
        <v>0</v>
      </c>
      <c r="Z15" s="751"/>
      <c r="AA15" s="751"/>
      <c r="AB15" s="751"/>
      <c r="AC15" s="751"/>
    </row>
    <row r="16" spans="1:29" s="29" customFormat="1" ht="13.15" customHeight="1" x14ac:dyDescent="0.2">
      <c r="A16" s="87">
        <v>16</v>
      </c>
      <c r="B16" s="130">
        <v>2815</v>
      </c>
      <c r="C16" s="130">
        <v>2475</v>
      </c>
      <c r="D16" s="130">
        <v>335</v>
      </c>
      <c r="E16" s="130">
        <v>20</v>
      </c>
      <c r="F16" s="69">
        <v>10</v>
      </c>
      <c r="G16" s="69">
        <v>15</v>
      </c>
      <c r="H16" s="69">
        <v>30</v>
      </c>
      <c r="I16" s="130">
        <v>40</v>
      </c>
      <c r="J16" s="69">
        <v>45</v>
      </c>
      <c r="K16" s="69">
        <v>10</v>
      </c>
      <c r="L16" s="69">
        <v>20</v>
      </c>
      <c r="M16" s="130">
        <v>40</v>
      </c>
      <c r="N16" s="69">
        <v>0</v>
      </c>
      <c r="O16" s="130">
        <v>0</v>
      </c>
      <c r="P16" s="69">
        <v>5</v>
      </c>
      <c r="Q16" s="130">
        <v>5</v>
      </c>
      <c r="R16" s="69">
        <v>15</v>
      </c>
      <c r="S16" s="69">
        <v>30</v>
      </c>
      <c r="T16" s="69">
        <v>20</v>
      </c>
      <c r="U16" s="69">
        <v>10</v>
      </c>
      <c r="V16" s="130">
        <v>5</v>
      </c>
      <c r="W16" s="69">
        <v>15</v>
      </c>
      <c r="X16" s="829">
        <v>0</v>
      </c>
      <c r="Y16" s="92">
        <v>0</v>
      </c>
      <c r="Z16" s="751"/>
      <c r="AA16" s="751"/>
      <c r="AB16" s="751"/>
      <c r="AC16" s="751"/>
    </row>
    <row r="17" spans="1:29" s="29" customFormat="1" ht="13.15" customHeight="1" x14ac:dyDescent="0.2">
      <c r="A17" s="87">
        <v>17</v>
      </c>
      <c r="B17" s="130">
        <v>3655</v>
      </c>
      <c r="C17" s="130">
        <v>2810</v>
      </c>
      <c r="D17" s="130">
        <v>845</v>
      </c>
      <c r="E17" s="130">
        <v>50</v>
      </c>
      <c r="F17" s="69">
        <v>85</v>
      </c>
      <c r="G17" s="69">
        <v>150</v>
      </c>
      <c r="H17" s="69">
        <v>40</v>
      </c>
      <c r="I17" s="130">
        <v>65</v>
      </c>
      <c r="J17" s="69">
        <v>120</v>
      </c>
      <c r="K17" s="69">
        <v>45</v>
      </c>
      <c r="L17" s="69">
        <v>75</v>
      </c>
      <c r="M17" s="130">
        <v>25</v>
      </c>
      <c r="N17" s="69">
        <v>5</v>
      </c>
      <c r="O17" s="130">
        <v>10</v>
      </c>
      <c r="P17" s="69">
        <v>35</v>
      </c>
      <c r="Q17" s="130">
        <v>15</v>
      </c>
      <c r="R17" s="69">
        <v>15</v>
      </c>
      <c r="S17" s="69">
        <v>50</v>
      </c>
      <c r="T17" s="69">
        <v>25</v>
      </c>
      <c r="U17" s="69">
        <v>20</v>
      </c>
      <c r="V17" s="130">
        <v>0</v>
      </c>
      <c r="W17" s="69">
        <v>15</v>
      </c>
      <c r="X17" s="829">
        <v>0</v>
      </c>
      <c r="Y17" s="92">
        <v>5</v>
      </c>
      <c r="Z17" s="751"/>
      <c r="AA17" s="751"/>
      <c r="AB17" s="751"/>
      <c r="AC17" s="751"/>
    </row>
    <row r="18" spans="1:29" s="29" customFormat="1" ht="13.15" customHeight="1" x14ac:dyDescent="0.2">
      <c r="A18" s="87">
        <v>21</v>
      </c>
      <c r="B18" s="130">
        <v>1675</v>
      </c>
      <c r="C18" s="130">
        <v>1215</v>
      </c>
      <c r="D18" s="130">
        <v>460</v>
      </c>
      <c r="E18" s="130">
        <v>25</v>
      </c>
      <c r="F18" s="69">
        <v>20</v>
      </c>
      <c r="G18" s="69">
        <v>40</v>
      </c>
      <c r="H18" s="69">
        <v>25</v>
      </c>
      <c r="I18" s="130">
        <v>45</v>
      </c>
      <c r="J18" s="69">
        <v>65</v>
      </c>
      <c r="K18" s="69">
        <v>10</v>
      </c>
      <c r="L18" s="69">
        <v>60</v>
      </c>
      <c r="M18" s="130">
        <v>20</v>
      </c>
      <c r="N18" s="69">
        <v>0</v>
      </c>
      <c r="O18" s="130">
        <v>10</v>
      </c>
      <c r="P18" s="69">
        <v>10</v>
      </c>
      <c r="Q18" s="130">
        <v>0</v>
      </c>
      <c r="R18" s="69">
        <v>45</v>
      </c>
      <c r="S18" s="69">
        <v>60</v>
      </c>
      <c r="T18" s="69">
        <v>10</v>
      </c>
      <c r="U18" s="69">
        <v>10</v>
      </c>
      <c r="V18" s="130">
        <v>0</v>
      </c>
      <c r="W18" s="69">
        <v>10</v>
      </c>
      <c r="X18" s="829">
        <v>0</v>
      </c>
      <c r="Y18" s="925">
        <v>5</v>
      </c>
      <c r="Z18" s="751"/>
      <c r="AA18" s="751"/>
      <c r="AB18" s="751"/>
      <c r="AC18" s="751"/>
    </row>
    <row r="19" spans="1:29" s="29" customFormat="1" ht="13.15" customHeight="1" x14ac:dyDescent="0.2">
      <c r="A19" s="87">
        <v>22</v>
      </c>
      <c r="B19" s="130">
        <v>1645</v>
      </c>
      <c r="C19" s="130">
        <v>1135</v>
      </c>
      <c r="D19" s="130">
        <v>510</v>
      </c>
      <c r="E19" s="130">
        <v>15</v>
      </c>
      <c r="F19" s="69">
        <v>20</v>
      </c>
      <c r="G19" s="69">
        <v>110</v>
      </c>
      <c r="H19" s="69">
        <v>15</v>
      </c>
      <c r="I19" s="130">
        <v>30</v>
      </c>
      <c r="J19" s="69">
        <v>110</v>
      </c>
      <c r="K19" s="69">
        <v>10</v>
      </c>
      <c r="L19" s="69">
        <v>60</v>
      </c>
      <c r="M19" s="130">
        <v>10</v>
      </c>
      <c r="N19" s="69">
        <v>0</v>
      </c>
      <c r="O19" s="130">
        <v>0</v>
      </c>
      <c r="P19" s="69">
        <v>20</v>
      </c>
      <c r="Q19" s="130">
        <v>10</v>
      </c>
      <c r="R19" s="69">
        <v>30</v>
      </c>
      <c r="S19" s="69">
        <v>40</v>
      </c>
      <c r="T19" s="69">
        <v>5</v>
      </c>
      <c r="U19" s="69">
        <v>5</v>
      </c>
      <c r="V19" s="130">
        <v>5</v>
      </c>
      <c r="W19" s="69">
        <v>10</v>
      </c>
      <c r="X19" s="829">
        <v>0</v>
      </c>
      <c r="Y19" s="925">
        <v>0</v>
      </c>
      <c r="Z19" s="751"/>
      <c r="AA19" s="751"/>
      <c r="AB19" s="751"/>
      <c r="AC19" s="751"/>
    </row>
    <row r="20" spans="1:29" s="29" customFormat="1" ht="13.15" customHeight="1" x14ac:dyDescent="0.2">
      <c r="A20" s="87">
        <v>23</v>
      </c>
      <c r="B20" s="130">
        <v>3695</v>
      </c>
      <c r="C20" s="130">
        <v>2255</v>
      </c>
      <c r="D20" s="130">
        <v>1440</v>
      </c>
      <c r="E20" s="130">
        <v>15</v>
      </c>
      <c r="F20" s="69">
        <v>70</v>
      </c>
      <c r="G20" s="69">
        <v>380</v>
      </c>
      <c r="H20" s="69">
        <v>10</v>
      </c>
      <c r="I20" s="130">
        <v>65</v>
      </c>
      <c r="J20" s="69">
        <v>240</v>
      </c>
      <c r="K20" s="69">
        <v>145</v>
      </c>
      <c r="L20" s="69">
        <v>250</v>
      </c>
      <c r="M20" s="130">
        <v>15</v>
      </c>
      <c r="N20" s="69">
        <v>5</v>
      </c>
      <c r="O20" s="130">
        <v>10</v>
      </c>
      <c r="P20" s="69">
        <v>20</v>
      </c>
      <c r="Q20" s="130">
        <v>30</v>
      </c>
      <c r="R20" s="69">
        <v>55</v>
      </c>
      <c r="S20" s="69">
        <v>115</v>
      </c>
      <c r="T20" s="69">
        <v>0</v>
      </c>
      <c r="U20" s="69">
        <v>5</v>
      </c>
      <c r="V20" s="130">
        <v>0</v>
      </c>
      <c r="W20" s="69">
        <v>0</v>
      </c>
      <c r="X20" s="829">
        <v>0</v>
      </c>
      <c r="Y20" s="925">
        <v>5</v>
      </c>
      <c r="Z20" s="751"/>
      <c r="AA20" s="751"/>
      <c r="AB20" s="751"/>
      <c r="AC20" s="751"/>
    </row>
    <row r="21" spans="1:29" s="29" customFormat="1" ht="13.15" customHeight="1" x14ac:dyDescent="0.2">
      <c r="A21" s="87">
        <v>24</v>
      </c>
      <c r="B21" s="130">
        <v>6390</v>
      </c>
      <c r="C21" s="130">
        <v>3825</v>
      </c>
      <c r="D21" s="130">
        <v>2565</v>
      </c>
      <c r="E21" s="130">
        <v>40</v>
      </c>
      <c r="F21" s="69">
        <v>235</v>
      </c>
      <c r="G21" s="69">
        <v>480</v>
      </c>
      <c r="H21" s="69">
        <v>20</v>
      </c>
      <c r="I21" s="130">
        <v>235</v>
      </c>
      <c r="J21" s="69">
        <v>490</v>
      </c>
      <c r="K21" s="69">
        <v>85</v>
      </c>
      <c r="L21" s="69">
        <v>550</v>
      </c>
      <c r="M21" s="130">
        <v>35</v>
      </c>
      <c r="N21" s="69">
        <v>0</v>
      </c>
      <c r="O21" s="130">
        <v>35</v>
      </c>
      <c r="P21" s="69">
        <v>40</v>
      </c>
      <c r="Q21" s="130">
        <v>30</v>
      </c>
      <c r="R21" s="69">
        <v>110</v>
      </c>
      <c r="S21" s="69">
        <v>105</v>
      </c>
      <c r="T21" s="69">
        <v>15</v>
      </c>
      <c r="U21" s="69">
        <v>35</v>
      </c>
      <c r="V21" s="130">
        <v>0</v>
      </c>
      <c r="W21" s="69">
        <v>10</v>
      </c>
      <c r="X21" s="829">
        <v>0</v>
      </c>
      <c r="Y21" s="925">
        <v>10</v>
      </c>
      <c r="Z21" s="751"/>
      <c r="AA21" s="751"/>
      <c r="AB21" s="751"/>
      <c r="AC21" s="751"/>
    </row>
    <row r="22" spans="1:29" s="29" customFormat="1" ht="13.15" customHeight="1" x14ac:dyDescent="0.2">
      <c r="A22" s="87">
        <v>25</v>
      </c>
      <c r="B22" s="130">
        <v>1805</v>
      </c>
      <c r="C22" s="130">
        <v>1025</v>
      </c>
      <c r="D22" s="130">
        <v>780</v>
      </c>
      <c r="E22" s="130">
        <v>15</v>
      </c>
      <c r="F22" s="69">
        <v>55</v>
      </c>
      <c r="G22" s="69">
        <v>170</v>
      </c>
      <c r="H22" s="69">
        <v>15</v>
      </c>
      <c r="I22" s="130">
        <v>45</v>
      </c>
      <c r="J22" s="69">
        <v>155</v>
      </c>
      <c r="K22" s="69">
        <v>25</v>
      </c>
      <c r="L22" s="69">
        <v>120</v>
      </c>
      <c r="M22" s="130">
        <v>15</v>
      </c>
      <c r="N22" s="69">
        <v>0</v>
      </c>
      <c r="O22" s="130">
        <v>0</v>
      </c>
      <c r="P22" s="69">
        <v>30</v>
      </c>
      <c r="Q22" s="130">
        <v>15</v>
      </c>
      <c r="R22" s="69">
        <v>50</v>
      </c>
      <c r="S22" s="69">
        <v>40</v>
      </c>
      <c r="T22" s="69">
        <v>0</v>
      </c>
      <c r="U22" s="69">
        <v>25</v>
      </c>
      <c r="V22" s="130">
        <v>0</v>
      </c>
      <c r="W22" s="69">
        <v>0</v>
      </c>
      <c r="X22" s="829">
        <v>0</v>
      </c>
      <c r="Y22" s="925">
        <v>5</v>
      </c>
      <c r="Z22" s="751"/>
      <c r="AA22" s="751"/>
      <c r="AB22" s="751"/>
      <c r="AC22" s="751"/>
    </row>
    <row r="23" spans="1:29" s="29" customFormat="1" ht="13.15" customHeight="1" x14ac:dyDescent="0.2">
      <c r="A23" s="87">
        <v>26</v>
      </c>
      <c r="B23" s="130">
        <v>2595</v>
      </c>
      <c r="C23" s="130">
        <v>1805</v>
      </c>
      <c r="D23" s="130">
        <v>790</v>
      </c>
      <c r="E23" s="130">
        <v>5</v>
      </c>
      <c r="F23" s="69">
        <v>15</v>
      </c>
      <c r="G23" s="69">
        <v>405</v>
      </c>
      <c r="H23" s="69">
        <v>5</v>
      </c>
      <c r="I23" s="130">
        <v>50</v>
      </c>
      <c r="J23" s="69">
        <v>90</v>
      </c>
      <c r="K23" s="69">
        <v>30</v>
      </c>
      <c r="L23" s="69">
        <v>80</v>
      </c>
      <c r="M23" s="130">
        <v>5</v>
      </c>
      <c r="N23" s="69">
        <v>0</v>
      </c>
      <c r="O23" s="130">
        <v>0</v>
      </c>
      <c r="P23" s="69">
        <v>40</v>
      </c>
      <c r="Q23" s="130">
        <v>10</v>
      </c>
      <c r="R23" s="69">
        <v>30</v>
      </c>
      <c r="S23" s="69">
        <v>10</v>
      </c>
      <c r="T23" s="69">
        <v>0</v>
      </c>
      <c r="U23" s="69">
        <v>0</v>
      </c>
      <c r="V23" s="130">
        <v>5</v>
      </c>
      <c r="W23" s="69">
        <v>0</v>
      </c>
      <c r="X23" s="829">
        <v>0</v>
      </c>
      <c r="Y23" s="925">
        <v>5</v>
      </c>
      <c r="Z23" s="751"/>
      <c r="AA23" s="751"/>
      <c r="AB23" s="751"/>
      <c r="AC23" s="751"/>
    </row>
    <row r="24" spans="1:29" s="29" customFormat="1" ht="13.15" customHeight="1" x14ac:dyDescent="0.2">
      <c r="A24" s="87">
        <v>31</v>
      </c>
      <c r="B24" s="130">
        <v>3810</v>
      </c>
      <c r="C24" s="130">
        <v>2670</v>
      </c>
      <c r="D24" s="130">
        <v>1140</v>
      </c>
      <c r="E24" s="130">
        <v>45</v>
      </c>
      <c r="F24" s="69">
        <v>55</v>
      </c>
      <c r="G24" s="69">
        <v>210</v>
      </c>
      <c r="H24" s="69">
        <v>20</v>
      </c>
      <c r="I24" s="130">
        <v>80</v>
      </c>
      <c r="J24" s="69">
        <v>225</v>
      </c>
      <c r="K24" s="69">
        <v>40</v>
      </c>
      <c r="L24" s="69">
        <v>150</v>
      </c>
      <c r="M24" s="130">
        <v>25</v>
      </c>
      <c r="N24" s="69">
        <v>5</v>
      </c>
      <c r="O24" s="130">
        <v>15</v>
      </c>
      <c r="P24" s="69">
        <v>60</v>
      </c>
      <c r="Q24" s="130">
        <v>10</v>
      </c>
      <c r="R24" s="69">
        <v>50</v>
      </c>
      <c r="S24" s="69">
        <v>80</v>
      </c>
      <c r="T24" s="69">
        <v>25</v>
      </c>
      <c r="U24" s="69">
        <v>20</v>
      </c>
      <c r="V24" s="130">
        <v>5</v>
      </c>
      <c r="W24" s="69">
        <v>20</v>
      </c>
      <c r="X24" s="829">
        <v>5</v>
      </c>
      <c r="Y24" s="925">
        <v>5</v>
      </c>
      <c r="Z24" s="751"/>
      <c r="AA24" s="751"/>
      <c r="AB24" s="751"/>
      <c r="AC24" s="751"/>
    </row>
    <row r="25" spans="1:29" s="29" customFormat="1" ht="13.15" customHeight="1" x14ac:dyDescent="0.2">
      <c r="A25" s="87">
        <v>32</v>
      </c>
      <c r="B25" s="130">
        <v>5835</v>
      </c>
      <c r="C25" s="130">
        <v>3915</v>
      </c>
      <c r="D25" s="130">
        <v>1920</v>
      </c>
      <c r="E25" s="130">
        <v>50</v>
      </c>
      <c r="F25" s="69">
        <v>110</v>
      </c>
      <c r="G25" s="69">
        <v>455</v>
      </c>
      <c r="H25" s="69">
        <v>35</v>
      </c>
      <c r="I25" s="130">
        <v>165</v>
      </c>
      <c r="J25" s="69">
        <v>330</v>
      </c>
      <c r="K25" s="69">
        <v>55</v>
      </c>
      <c r="L25" s="69">
        <v>225</v>
      </c>
      <c r="M25" s="130">
        <v>30</v>
      </c>
      <c r="N25" s="69">
        <v>5</v>
      </c>
      <c r="O25" s="130">
        <v>20</v>
      </c>
      <c r="P25" s="69">
        <v>75</v>
      </c>
      <c r="Q25" s="130">
        <v>25</v>
      </c>
      <c r="R25" s="69">
        <v>85</v>
      </c>
      <c r="S25" s="69">
        <v>165</v>
      </c>
      <c r="T25" s="69">
        <v>25</v>
      </c>
      <c r="U25" s="69">
        <v>25</v>
      </c>
      <c r="V25" s="130">
        <v>5</v>
      </c>
      <c r="W25" s="69">
        <v>25</v>
      </c>
      <c r="X25" s="829">
        <v>0</v>
      </c>
      <c r="Y25" s="925">
        <v>10</v>
      </c>
      <c r="Z25" s="751"/>
      <c r="AA25" s="751"/>
      <c r="AB25" s="751"/>
      <c r="AC25" s="751"/>
    </row>
    <row r="26" spans="1:29" s="29" customFormat="1" ht="13.15" customHeight="1" x14ac:dyDescent="0.2">
      <c r="A26" s="87">
        <v>33</v>
      </c>
      <c r="B26" s="130">
        <v>70</v>
      </c>
      <c r="C26" s="130">
        <v>30</v>
      </c>
      <c r="D26" s="130">
        <v>40</v>
      </c>
      <c r="E26" s="130">
        <v>0</v>
      </c>
      <c r="F26" s="69">
        <v>0</v>
      </c>
      <c r="G26" s="69">
        <v>5</v>
      </c>
      <c r="H26" s="69">
        <v>0</v>
      </c>
      <c r="I26" s="130">
        <v>5</v>
      </c>
      <c r="J26" s="69">
        <v>15</v>
      </c>
      <c r="K26" s="69">
        <v>0</v>
      </c>
      <c r="L26" s="69">
        <v>10</v>
      </c>
      <c r="M26" s="130">
        <v>0</v>
      </c>
      <c r="N26" s="69">
        <v>0</v>
      </c>
      <c r="O26" s="130">
        <v>0</v>
      </c>
      <c r="P26" s="69">
        <v>0</v>
      </c>
      <c r="Q26" s="130">
        <v>0</v>
      </c>
      <c r="R26" s="69">
        <v>0</v>
      </c>
      <c r="S26" s="69">
        <v>5</v>
      </c>
      <c r="T26" s="69">
        <v>0</v>
      </c>
      <c r="U26" s="69">
        <v>0</v>
      </c>
      <c r="V26" s="130">
        <v>0</v>
      </c>
      <c r="W26" s="69">
        <v>0</v>
      </c>
      <c r="X26" s="829">
        <v>0</v>
      </c>
      <c r="Y26" s="92">
        <v>0</v>
      </c>
      <c r="Z26" s="751"/>
      <c r="AA26" s="751"/>
      <c r="AB26" s="751"/>
      <c r="AC26" s="751"/>
    </row>
    <row r="27" spans="1:29" s="29" customFormat="1" ht="13.15" customHeight="1" x14ac:dyDescent="0.2">
      <c r="A27" s="87">
        <v>34</v>
      </c>
      <c r="B27" s="130">
        <v>4450</v>
      </c>
      <c r="C27" s="130">
        <v>3485</v>
      </c>
      <c r="D27" s="130">
        <v>965</v>
      </c>
      <c r="E27" s="130">
        <v>45</v>
      </c>
      <c r="F27" s="69">
        <v>40</v>
      </c>
      <c r="G27" s="69">
        <v>155</v>
      </c>
      <c r="H27" s="69">
        <v>10</v>
      </c>
      <c r="I27" s="130">
        <v>95</v>
      </c>
      <c r="J27" s="69">
        <v>165</v>
      </c>
      <c r="K27" s="69">
        <v>45</v>
      </c>
      <c r="L27" s="69">
        <v>145</v>
      </c>
      <c r="M27" s="130">
        <v>35</v>
      </c>
      <c r="N27" s="69">
        <v>0</v>
      </c>
      <c r="O27" s="130">
        <v>15</v>
      </c>
      <c r="P27" s="69">
        <v>15</v>
      </c>
      <c r="Q27" s="130">
        <v>15</v>
      </c>
      <c r="R27" s="69">
        <v>35</v>
      </c>
      <c r="S27" s="69">
        <v>90</v>
      </c>
      <c r="T27" s="69">
        <v>25</v>
      </c>
      <c r="U27" s="69">
        <v>10</v>
      </c>
      <c r="V27" s="130">
        <v>5</v>
      </c>
      <c r="W27" s="69">
        <v>20</v>
      </c>
      <c r="X27" s="829">
        <v>0</v>
      </c>
      <c r="Y27" s="925">
        <v>5</v>
      </c>
      <c r="Z27" s="751"/>
      <c r="AA27" s="751"/>
      <c r="AB27" s="751"/>
      <c r="AC27" s="751"/>
    </row>
    <row r="28" spans="1:29" s="29" customFormat="1" ht="13.15" customHeight="1" x14ac:dyDescent="0.2">
      <c r="A28" s="87">
        <v>35</v>
      </c>
      <c r="B28" s="130">
        <v>2945</v>
      </c>
      <c r="C28" s="130">
        <v>1845</v>
      </c>
      <c r="D28" s="130">
        <v>1100</v>
      </c>
      <c r="E28" s="130">
        <v>30</v>
      </c>
      <c r="F28" s="69">
        <v>125</v>
      </c>
      <c r="G28" s="69">
        <v>175</v>
      </c>
      <c r="H28" s="69">
        <v>20</v>
      </c>
      <c r="I28" s="130">
        <v>85</v>
      </c>
      <c r="J28" s="69">
        <v>225</v>
      </c>
      <c r="K28" s="69">
        <v>30</v>
      </c>
      <c r="L28" s="69">
        <v>145</v>
      </c>
      <c r="M28" s="130">
        <v>15</v>
      </c>
      <c r="N28" s="69">
        <v>5</v>
      </c>
      <c r="O28" s="130">
        <v>10</v>
      </c>
      <c r="P28" s="69">
        <v>45</v>
      </c>
      <c r="Q28" s="130">
        <v>5</v>
      </c>
      <c r="R28" s="69">
        <v>80</v>
      </c>
      <c r="S28" s="69">
        <v>60</v>
      </c>
      <c r="T28" s="69">
        <v>15</v>
      </c>
      <c r="U28" s="69">
        <v>5</v>
      </c>
      <c r="V28" s="130">
        <v>5</v>
      </c>
      <c r="W28" s="69">
        <v>20</v>
      </c>
      <c r="X28" s="829">
        <v>0</v>
      </c>
      <c r="Y28" s="925">
        <v>5</v>
      </c>
      <c r="Z28" s="751"/>
      <c r="AA28" s="751"/>
      <c r="AB28" s="751"/>
      <c r="AC28" s="751"/>
    </row>
    <row r="29" spans="1:29" s="29" customFormat="1" ht="13.15" customHeight="1" x14ac:dyDescent="0.2">
      <c r="A29" s="87">
        <v>36</v>
      </c>
      <c r="B29" s="130">
        <v>3860</v>
      </c>
      <c r="C29" s="130">
        <v>2640</v>
      </c>
      <c r="D29" s="130">
        <v>1220</v>
      </c>
      <c r="E29" s="130">
        <v>35</v>
      </c>
      <c r="F29" s="69">
        <v>155</v>
      </c>
      <c r="G29" s="69">
        <v>260</v>
      </c>
      <c r="H29" s="69">
        <v>10</v>
      </c>
      <c r="I29" s="130">
        <v>90</v>
      </c>
      <c r="J29" s="69">
        <v>260</v>
      </c>
      <c r="K29" s="69">
        <v>40</v>
      </c>
      <c r="L29" s="69">
        <v>155</v>
      </c>
      <c r="M29" s="130">
        <v>20</v>
      </c>
      <c r="N29" s="69">
        <v>0</v>
      </c>
      <c r="O29" s="130">
        <v>10</v>
      </c>
      <c r="P29" s="69">
        <v>40</v>
      </c>
      <c r="Q29" s="130">
        <v>15</v>
      </c>
      <c r="R29" s="69">
        <v>35</v>
      </c>
      <c r="S29" s="69">
        <v>50</v>
      </c>
      <c r="T29" s="69">
        <v>20</v>
      </c>
      <c r="U29" s="69">
        <v>5</v>
      </c>
      <c r="V29" s="130">
        <v>5</v>
      </c>
      <c r="W29" s="69">
        <v>10</v>
      </c>
      <c r="X29" s="829">
        <v>0</v>
      </c>
      <c r="Y29" s="925">
        <v>5</v>
      </c>
      <c r="Z29" s="751"/>
      <c r="AA29" s="751"/>
      <c r="AB29" s="751"/>
      <c r="AC29" s="751"/>
    </row>
    <row r="30" spans="1:29" s="29" customFormat="1" ht="13.15" customHeight="1" x14ac:dyDescent="0.2">
      <c r="A30" s="87">
        <v>41</v>
      </c>
      <c r="B30" s="130">
        <v>3340</v>
      </c>
      <c r="C30" s="130">
        <v>2755</v>
      </c>
      <c r="D30" s="130">
        <v>585</v>
      </c>
      <c r="E30" s="130">
        <v>20</v>
      </c>
      <c r="F30" s="69">
        <v>15</v>
      </c>
      <c r="G30" s="69">
        <v>70</v>
      </c>
      <c r="H30" s="69">
        <v>20</v>
      </c>
      <c r="I30" s="130">
        <v>55</v>
      </c>
      <c r="J30" s="69">
        <v>140</v>
      </c>
      <c r="K30" s="69">
        <v>20</v>
      </c>
      <c r="L30" s="69">
        <v>90</v>
      </c>
      <c r="M30" s="130">
        <v>20</v>
      </c>
      <c r="N30" s="69">
        <v>5</v>
      </c>
      <c r="O30" s="130">
        <v>5</v>
      </c>
      <c r="P30" s="69">
        <v>5</v>
      </c>
      <c r="Q30" s="130">
        <v>0</v>
      </c>
      <c r="R30" s="69">
        <v>45</v>
      </c>
      <c r="S30" s="69">
        <v>35</v>
      </c>
      <c r="T30" s="69">
        <v>10</v>
      </c>
      <c r="U30" s="69">
        <v>5</v>
      </c>
      <c r="V30" s="130">
        <v>5</v>
      </c>
      <c r="W30" s="69">
        <v>15</v>
      </c>
      <c r="X30" s="829">
        <v>0</v>
      </c>
      <c r="Y30" s="925">
        <v>0</v>
      </c>
      <c r="Z30" s="751"/>
      <c r="AA30" s="751"/>
      <c r="AB30" s="751"/>
      <c r="AC30" s="751"/>
    </row>
    <row r="31" spans="1:29" s="29" customFormat="1" ht="13.15" customHeight="1" x14ac:dyDescent="0.2">
      <c r="A31" s="87">
        <v>42</v>
      </c>
      <c r="B31" s="130">
        <v>3295</v>
      </c>
      <c r="C31" s="130">
        <v>2885</v>
      </c>
      <c r="D31" s="130">
        <v>410</v>
      </c>
      <c r="E31" s="130">
        <v>40</v>
      </c>
      <c r="F31" s="69">
        <v>5</v>
      </c>
      <c r="G31" s="69">
        <v>45</v>
      </c>
      <c r="H31" s="69">
        <v>25</v>
      </c>
      <c r="I31" s="130">
        <v>20</v>
      </c>
      <c r="J31" s="69">
        <v>80</v>
      </c>
      <c r="K31" s="69">
        <v>40</v>
      </c>
      <c r="L31" s="69">
        <v>50</v>
      </c>
      <c r="M31" s="130">
        <v>20</v>
      </c>
      <c r="N31" s="69">
        <v>5</v>
      </c>
      <c r="O31" s="130">
        <v>15</v>
      </c>
      <c r="P31" s="69">
        <v>5</v>
      </c>
      <c r="Q31" s="130">
        <v>5</v>
      </c>
      <c r="R31" s="69">
        <v>5</v>
      </c>
      <c r="S31" s="69">
        <v>30</v>
      </c>
      <c r="T31" s="69">
        <v>15</v>
      </c>
      <c r="U31" s="69">
        <v>0</v>
      </c>
      <c r="V31" s="130">
        <v>0</v>
      </c>
      <c r="W31" s="69">
        <v>10</v>
      </c>
      <c r="X31" s="829">
        <v>0</v>
      </c>
      <c r="Y31" s="92">
        <v>0</v>
      </c>
      <c r="Z31" s="751"/>
      <c r="AA31" s="751"/>
      <c r="AB31" s="751"/>
      <c r="AC31" s="751"/>
    </row>
    <row r="32" spans="1:29" s="29" customFormat="1" ht="13.15" customHeight="1" x14ac:dyDescent="0.2">
      <c r="A32" s="87">
        <v>43</v>
      </c>
      <c r="B32" s="130">
        <v>5790</v>
      </c>
      <c r="C32" s="130">
        <v>4160</v>
      </c>
      <c r="D32" s="130">
        <v>1625</v>
      </c>
      <c r="E32" s="130">
        <v>45</v>
      </c>
      <c r="F32" s="69">
        <v>45</v>
      </c>
      <c r="G32" s="69">
        <v>245</v>
      </c>
      <c r="H32" s="69">
        <v>35</v>
      </c>
      <c r="I32" s="130">
        <v>160</v>
      </c>
      <c r="J32" s="69">
        <v>380</v>
      </c>
      <c r="K32" s="69">
        <v>55</v>
      </c>
      <c r="L32" s="69">
        <v>300</v>
      </c>
      <c r="M32" s="130">
        <v>25</v>
      </c>
      <c r="N32" s="69">
        <v>0</v>
      </c>
      <c r="O32" s="130">
        <v>10</v>
      </c>
      <c r="P32" s="69">
        <v>50</v>
      </c>
      <c r="Q32" s="130">
        <v>10</v>
      </c>
      <c r="R32" s="69">
        <v>70</v>
      </c>
      <c r="S32" s="69">
        <v>110</v>
      </c>
      <c r="T32" s="69">
        <v>20</v>
      </c>
      <c r="U32" s="69">
        <v>25</v>
      </c>
      <c r="V32" s="130">
        <v>10</v>
      </c>
      <c r="W32" s="69">
        <v>20</v>
      </c>
      <c r="X32" s="829">
        <v>0</v>
      </c>
      <c r="Y32" s="925">
        <v>10</v>
      </c>
      <c r="Z32" s="751"/>
      <c r="AA32" s="751"/>
      <c r="AB32" s="751"/>
      <c r="AC32" s="751"/>
    </row>
    <row r="33" spans="1:29" s="29" customFormat="1" ht="13.15" customHeight="1" x14ac:dyDescent="0.2">
      <c r="A33" s="87">
        <v>44</v>
      </c>
      <c r="B33" s="130">
        <v>4080</v>
      </c>
      <c r="C33" s="130">
        <v>3090</v>
      </c>
      <c r="D33" s="130">
        <v>990</v>
      </c>
      <c r="E33" s="130">
        <v>30</v>
      </c>
      <c r="F33" s="69">
        <v>65</v>
      </c>
      <c r="G33" s="69">
        <v>205</v>
      </c>
      <c r="H33" s="69">
        <v>55</v>
      </c>
      <c r="I33" s="130">
        <v>55</v>
      </c>
      <c r="J33" s="69">
        <v>120</v>
      </c>
      <c r="K33" s="69">
        <v>45</v>
      </c>
      <c r="L33" s="69">
        <v>120</v>
      </c>
      <c r="M33" s="130">
        <v>45</v>
      </c>
      <c r="N33" s="69">
        <v>0</v>
      </c>
      <c r="O33" s="130">
        <v>10</v>
      </c>
      <c r="P33" s="69">
        <v>85</v>
      </c>
      <c r="Q33" s="130">
        <v>15</v>
      </c>
      <c r="R33" s="69">
        <v>25</v>
      </c>
      <c r="S33" s="69">
        <v>50</v>
      </c>
      <c r="T33" s="69">
        <v>15</v>
      </c>
      <c r="U33" s="69">
        <v>10</v>
      </c>
      <c r="V33" s="130">
        <v>5</v>
      </c>
      <c r="W33" s="69">
        <v>25</v>
      </c>
      <c r="X33" s="829">
        <v>0</v>
      </c>
      <c r="Y33" s="925">
        <v>10</v>
      </c>
      <c r="Z33" s="751"/>
      <c r="AA33" s="751"/>
      <c r="AB33" s="751"/>
      <c r="AC33" s="751"/>
    </row>
    <row r="34" spans="1:29" s="29" customFormat="1" ht="13.15" customHeight="1" x14ac:dyDescent="0.2">
      <c r="A34" s="87">
        <v>45</v>
      </c>
      <c r="B34" s="130">
        <v>210</v>
      </c>
      <c r="C34" s="130">
        <v>115</v>
      </c>
      <c r="D34" s="130">
        <v>90</v>
      </c>
      <c r="E34" s="130">
        <v>5</v>
      </c>
      <c r="F34" s="69">
        <v>0</v>
      </c>
      <c r="G34" s="69">
        <v>0</v>
      </c>
      <c r="H34" s="69">
        <v>0</v>
      </c>
      <c r="I34" s="130">
        <v>10</v>
      </c>
      <c r="J34" s="69">
        <v>50</v>
      </c>
      <c r="K34" s="69">
        <v>0</v>
      </c>
      <c r="L34" s="69">
        <v>5</v>
      </c>
      <c r="M34" s="130">
        <v>5</v>
      </c>
      <c r="N34" s="69">
        <v>0</v>
      </c>
      <c r="O34" s="130">
        <v>0</v>
      </c>
      <c r="P34" s="69">
        <v>5</v>
      </c>
      <c r="Q34" s="130">
        <v>0</v>
      </c>
      <c r="R34" s="69">
        <v>0</v>
      </c>
      <c r="S34" s="69">
        <v>5</v>
      </c>
      <c r="T34" s="69">
        <v>0</v>
      </c>
      <c r="U34" s="69">
        <v>0</v>
      </c>
      <c r="V34" s="130">
        <v>0</v>
      </c>
      <c r="W34" s="69">
        <v>0</v>
      </c>
      <c r="X34" s="829">
        <v>0</v>
      </c>
      <c r="Y34" s="92">
        <v>0</v>
      </c>
      <c r="Z34" s="751"/>
      <c r="AA34" s="751"/>
      <c r="AB34" s="751"/>
      <c r="AC34" s="751"/>
    </row>
    <row r="35" spans="1:29" s="29" customFormat="1" ht="13.15" customHeight="1" x14ac:dyDescent="0.2">
      <c r="A35" s="87">
        <v>46</v>
      </c>
      <c r="B35" s="130">
        <v>1000</v>
      </c>
      <c r="C35" s="130">
        <v>635</v>
      </c>
      <c r="D35" s="130">
        <v>365</v>
      </c>
      <c r="E35" s="130">
        <v>0</v>
      </c>
      <c r="F35" s="69">
        <v>5</v>
      </c>
      <c r="G35" s="69">
        <v>15</v>
      </c>
      <c r="H35" s="69">
        <v>5</v>
      </c>
      <c r="I35" s="130">
        <v>20</v>
      </c>
      <c r="J35" s="69">
        <v>15</v>
      </c>
      <c r="K35" s="69">
        <v>125</v>
      </c>
      <c r="L35" s="69">
        <v>30</v>
      </c>
      <c r="M35" s="130">
        <v>10</v>
      </c>
      <c r="N35" s="69">
        <v>0</v>
      </c>
      <c r="O35" s="130">
        <v>0</v>
      </c>
      <c r="P35" s="69">
        <v>10</v>
      </c>
      <c r="Q35" s="130">
        <v>0</v>
      </c>
      <c r="R35" s="69">
        <v>10</v>
      </c>
      <c r="S35" s="69">
        <v>115</v>
      </c>
      <c r="T35" s="69">
        <v>0</v>
      </c>
      <c r="U35" s="69">
        <v>0</v>
      </c>
      <c r="V35" s="130">
        <v>0</v>
      </c>
      <c r="W35" s="69">
        <v>0</v>
      </c>
      <c r="X35" s="829">
        <v>0</v>
      </c>
      <c r="Y35" s="925">
        <v>0</v>
      </c>
      <c r="Z35" s="751"/>
      <c r="AA35" s="751"/>
      <c r="AB35" s="751"/>
      <c r="AC35" s="751"/>
    </row>
    <row r="36" spans="1:29" s="29" customFormat="1" ht="13.15" customHeight="1" x14ac:dyDescent="0.2">
      <c r="A36" s="87">
        <v>47</v>
      </c>
      <c r="B36" s="130">
        <v>925</v>
      </c>
      <c r="C36" s="130">
        <v>880</v>
      </c>
      <c r="D36" s="130">
        <v>45</v>
      </c>
      <c r="E36" s="130">
        <v>0</v>
      </c>
      <c r="F36" s="69">
        <v>0</v>
      </c>
      <c r="G36" s="69">
        <v>0</v>
      </c>
      <c r="H36" s="69">
        <v>0</v>
      </c>
      <c r="I36" s="130">
        <v>5</v>
      </c>
      <c r="J36" s="69">
        <v>15</v>
      </c>
      <c r="K36" s="69">
        <v>5</v>
      </c>
      <c r="L36" s="69">
        <v>0</v>
      </c>
      <c r="M36" s="130">
        <v>0</v>
      </c>
      <c r="N36" s="69">
        <v>0</v>
      </c>
      <c r="O36" s="130">
        <v>0</v>
      </c>
      <c r="P36" s="69">
        <v>0</v>
      </c>
      <c r="Q36" s="130">
        <v>0</v>
      </c>
      <c r="R36" s="69">
        <v>0</v>
      </c>
      <c r="S36" s="69">
        <v>0</v>
      </c>
      <c r="T36" s="69">
        <v>5</v>
      </c>
      <c r="U36" s="69">
        <v>0</v>
      </c>
      <c r="V36" s="130">
        <v>5</v>
      </c>
      <c r="W36" s="69">
        <v>5</v>
      </c>
      <c r="X36" s="829">
        <v>0</v>
      </c>
      <c r="Y36" s="92">
        <v>0</v>
      </c>
      <c r="Z36" s="751"/>
      <c r="AA36" s="751"/>
      <c r="AB36" s="751"/>
      <c r="AC36" s="751"/>
    </row>
    <row r="37" spans="1:29" s="29" customFormat="1" ht="13.15" customHeight="1" x14ac:dyDescent="0.2">
      <c r="A37" s="87">
        <v>48</v>
      </c>
      <c r="B37" s="130">
        <v>10</v>
      </c>
      <c r="C37" s="130">
        <v>5</v>
      </c>
      <c r="D37" s="130">
        <v>5</v>
      </c>
      <c r="E37" s="130">
        <v>0</v>
      </c>
      <c r="F37" s="69">
        <v>0</v>
      </c>
      <c r="G37" s="69">
        <v>0</v>
      </c>
      <c r="H37" s="69">
        <v>0</v>
      </c>
      <c r="I37" s="130">
        <v>0</v>
      </c>
      <c r="J37" s="69">
        <v>5</v>
      </c>
      <c r="K37" s="69">
        <v>0</v>
      </c>
      <c r="L37" s="69">
        <v>0</v>
      </c>
      <c r="M37" s="130">
        <v>0</v>
      </c>
      <c r="N37" s="69">
        <v>0</v>
      </c>
      <c r="O37" s="130">
        <v>0</v>
      </c>
      <c r="P37" s="69">
        <v>0</v>
      </c>
      <c r="Q37" s="130">
        <v>0</v>
      </c>
      <c r="R37" s="69">
        <v>0</v>
      </c>
      <c r="S37" s="69">
        <v>0</v>
      </c>
      <c r="T37" s="69">
        <v>0</v>
      </c>
      <c r="U37" s="69">
        <v>0</v>
      </c>
      <c r="V37" s="130">
        <v>0</v>
      </c>
      <c r="W37" s="69">
        <v>0</v>
      </c>
      <c r="X37" s="829">
        <v>0</v>
      </c>
      <c r="Y37" s="92">
        <v>0</v>
      </c>
      <c r="Z37" s="751"/>
      <c r="AA37" s="751"/>
      <c r="AB37" s="751"/>
      <c r="AC37" s="751"/>
    </row>
    <row r="38" spans="1:29" s="29" customFormat="1" ht="13.15" customHeight="1" x14ac:dyDescent="0.2">
      <c r="A38" s="87">
        <v>51</v>
      </c>
      <c r="B38" s="130">
        <v>2255</v>
      </c>
      <c r="C38" s="130">
        <v>2100</v>
      </c>
      <c r="D38" s="130">
        <v>155</v>
      </c>
      <c r="E38" s="130">
        <v>5</v>
      </c>
      <c r="F38" s="69">
        <v>0</v>
      </c>
      <c r="G38" s="69">
        <v>10</v>
      </c>
      <c r="H38" s="69">
        <v>5</v>
      </c>
      <c r="I38" s="130">
        <v>20</v>
      </c>
      <c r="J38" s="69">
        <v>20</v>
      </c>
      <c r="K38" s="69">
        <v>10</v>
      </c>
      <c r="L38" s="69">
        <v>20</v>
      </c>
      <c r="M38" s="130">
        <v>25</v>
      </c>
      <c r="N38" s="69">
        <v>0</v>
      </c>
      <c r="O38" s="130">
        <v>0</v>
      </c>
      <c r="P38" s="69">
        <v>5</v>
      </c>
      <c r="Q38" s="130">
        <v>0</v>
      </c>
      <c r="R38" s="69">
        <v>0</v>
      </c>
      <c r="S38" s="69">
        <v>5</v>
      </c>
      <c r="T38" s="69">
        <v>5</v>
      </c>
      <c r="U38" s="69">
        <v>0</v>
      </c>
      <c r="V38" s="130">
        <v>5</v>
      </c>
      <c r="W38" s="69">
        <v>10</v>
      </c>
      <c r="X38" s="829">
        <v>0</v>
      </c>
      <c r="Y38" s="925">
        <v>0</v>
      </c>
      <c r="Z38" s="751"/>
      <c r="AA38" s="751"/>
      <c r="AB38" s="751"/>
      <c r="AC38" s="751"/>
    </row>
    <row r="39" spans="1:29" s="29" customFormat="1" ht="13.15" customHeight="1" x14ac:dyDescent="0.2">
      <c r="A39" s="87">
        <v>52</v>
      </c>
      <c r="B39" s="130">
        <v>3225</v>
      </c>
      <c r="C39" s="130">
        <v>2820</v>
      </c>
      <c r="D39" s="130">
        <v>405</v>
      </c>
      <c r="E39" s="130">
        <v>20</v>
      </c>
      <c r="F39" s="69">
        <v>20</v>
      </c>
      <c r="G39" s="69">
        <v>15</v>
      </c>
      <c r="H39" s="69">
        <v>15</v>
      </c>
      <c r="I39" s="130">
        <v>60</v>
      </c>
      <c r="J39" s="69">
        <v>70</v>
      </c>
      <c r="K39" s="69">
        <v>15</v>
      </c>
      <c r="L39" s="69">
        <v>60</v>
      </c>
      <c r="M39" s="130">
        <v>25</v>
      </c>
      <c r="N39" s="69">
        <v>0</v>
      </c>
      <c r="O39" s="130">
        <v>0</v>
      </c>
      <c r="P39" s="69">
        <v>20</v>
      </c>
      <c r="Q39" s="130">
        <v>0</v>
      </c>
      <c r="R39" s="69">
        <v>20</v>
      </c>
      <c r="S39" s="69">
        <v>30</v>
      </c>
      <c r="T39" s="69">
        <v>15</v>
      </c>
      <c r="U39" s="69">
        <v>5</v>
      </c>
      <c r="V39" s="130">
        <v>0</v>
      </c>
      <c r="W39" s="69">
        <v>10</v>
      </c>
      <c r="X39" s="829">
        <v>0</v>
      </c>
      <c r="Y39" s="92">
        <v>0</v>
      </c>
      <c r="Z39" s="751"/>
      <c r="AA39" s="751"/>
      <c r="AB39" s="751"/>
      <c r="AC39" s="751"/>
    </row>
    <row r="40" spans="1:29" s="29" customFormat="1" ht="13.15" customHeight="1" x14ac:dyDescent="0.2">
      <c r="A40" s="87">
        <v>53</v>
      </c>
      <c r="B40" s="130">
        <v>1905</v>
      </c>
      <c r="C40" s="130">
        <v>1750</v>
      </c>
      <c r="D40" s="130">
        <v>150</v>
      </c>
      <c r="E40" s="130">
        <v>5</v>
      </c>
      <c r="F40" s="69">
        <v>5</v>
      </c>
      <c r="G40" s="69">
        <v>10</v>
      </c>
      <c r="H40" s="69">
        <v>5</v>
      </c>
      <c r="I40" s="130">
        <v>20</v>
      </c>
      <c r="J40" s="69">
        <v>50</v>
      </c>
      <c r="K40" s="69">
        <v>0</v>
      </c>
      <c r="L40" s="69">
        <v>15</v>
      </c>
      <c r="M40" s="130">
        <v>15</v>
      </c>
      <c r="N40" s="69">
        <v>0</v>
      </c>
      <c r="O40" s="130">
        <v>0</v>
      </c>
      <c r="P40" s="69">
        <v>0</v>
      </c>
      <c r="Q40" s="130">
        <v>0</v>
      </c>
      <c r="R40" s="69">
        <v>5</v>
      </c>
      <c r="S40" s="69">
        <v>5</v>
      </c>
      <c r="T40" s="69">
        <v>0</v>
      </c>
      <c r="U40" s="69">
        <v>0</v>
      </c>
      <c r="V40" s="130">
        <v>0</v>
      </c>
      <c r="W40" s="69">
        <v>5</v>
      </c>
      <c r="X40" s="829">
        <v>0</v>
      </c>
      <c r="Y40" s="92">
        <v>0</v>
      </c>
      <c r="Z40" s="751"/>
      <c r="AA40" s="751"/>
      <c r="AB40" s="751"/>
      <c r="AC40" s="751"/>
    </row>
    <row r="41" spans="1:29" s="29" customFormat="1" ht="13.15" customHeight="1" x14ac:dyDescent="0.2">
      <c r="A41" s="87">
        <v>54</v>
      </c>
      <c r="B41" s="130">
        <v>620</v>
      </c>
      <c r="C41" s="130">
        <v>550</v>
      </c>
      <c r="D41" s="130">
        <v>65</v>
      </c>
      <c r="E41" s="130">
        <v>15</v>
      </c>
      <c r="F41" s="69">
        <v>0</v>
      </c>
      <c r="G41" s="69">
        <v>5</v>
      </c>
      <c r="H41" s="69">
        <v>0</v>
      </c>
      <c r="I41" s="130">
        <v>10</v>
      </c>
      <c r="J41" s="69">
        <v>0</v>
      </c>
      <c r="K41" s="69">
        <v>0</v>
      </c>
      <c r="L41" s="69">
        <v>10</v>
      </c>
      <c r="M41" s="130">
        <v>5</v>
      </c>
      <c r="N41" s="69">
        <v>0</v>
      </c>
      <c r="O41" s="130">
        <v>0</v>
      </c>
      <c r="P41" s="69">
        <v>5</v>
      </c>
      <c r="Q41" s="130">
        <v>0</v>
      </c>
      <c r="R41" s="69">
        <v>0</v>
      </c>
      <c r="S41" s="69">
        <v>5</v>
      </c>
      <c r="T41" s="69">
        <v>0</v>
      </c>
      <c r="U41" s="69">
        <v>0</v>
      </c>
      <c r="V41" s="130">
        <v>0</v>
      </c>
      <c r="W41" s="69">
        <v>5</v>
      </c>
      <c r="X41" s="829">
        <v>0</v>
      </c>
      <c r="Y41" s="92">
        <v>0</v>
      </c>
      <c r="Z41" s="751"/>
      <c r="AA41" s="751"/>
      <c r="AB41" s="751"/>
      <c r="AC41" s="751"/>
    </row>
    <row r="42" spans="1:29" s="29" customFormat="1" ht="13.15" customHeight="1" x14ac:dyDescent="0.2">
      <c r="A42" s="87">
        <v>55</v>
      </c>
      <c r="B42" s="130">
        <v>2830</v>
      </c>
      <c r="C42" s="130">
        <v>2425</v>
      </c>
      <c r="D42" s="130">
        <v>405</v>
      </c>
      <c r="E42" s="130">
        <v>15</v>
      </c>
      <c r="F42" s="69">
        <v>5</v>
      </c>
      <c r="G42" s="69">
        <v>45</v>
      </c>
      <c r="H42" s="69">
        <v>10</v>
      </c>
      <c r="I42" s="130">
        <v>30</v>
      </c>
      <c r="J42" s="69">
        <v>60</v>
      </c>
      <c r="K42" s="69">
        <v>15</v>
      </c>
      <c r="L42" s="69">
        <v>55</v>
      </c>
      <c r="M42" s="130">
        <v>45</v>
      </c>
      <c r="N42" s="69">
        <v>0</v>
      </c>
      <c r="O42" s="130">
        <v>5</v>
      </c>
      <c r="P42" s="69">
        <v>10</v>
      </c>
      <c r="Q42" s="130">
        <v>0</v>
      </c>
      <c r="R42" s="69">
        <v>25</v>
      </c>
      <c r="S42" s="69">
        <v>50</v>
      </c>
      <c r="T42" s="69">
        <v>20</v>
      </c>
      <c r="U42" s="69">
        <v>5</v>
      </c>
      <c r="V42" s="130">
        <v>5</v>
      </c>
      <c r="W42" s="69">
        <v>15</v>
      </c>
      <c r="X42" s="829">
        <v>0</v>
      </c>
      <c r="Y42" s="925">
        <v>0</v>
      </c>
      <c r="Z42" s="751"/>
      <c r="AA42" s="751"/>
      <c r="AB42" s="751"/>
      <c r="AC42" s="751"/>
    </row>
    <row r="43" spans="1:29" s="29" customFormat="1" ht="13.15" customHeight="1" x14ac:dyDescent="0.2">
      <c r="A43" s="87">
        <v>61</v>
      </c>
      <c r="B43" s="130">
        <v>2330</v>
      </c>
      <c r="C43" s="130">
        <v>2170</v>
      </c>
      <c r="D43" s="130">
        <v>160</v>
      </c>
      <c r="E43" s="130">
        <v>10</v>
      </c>
      <c r="F43" s="69">
        <v>10</v>
      </c>
      <c r="G43" s="69">
        <v>10</v>
      </c>
      <c r="H43" s="69">
        <v>5</v>
      </c>
      <c r="I43" s="130">
        <v>30</v>
      </c>
      <c r="J43" s="69">
        <v>25</v>
      </c>
      <c r="K43" s="69">
        <v>5</v>
      </c>
      <c r="L43" s="69">
        <v>15</v>
      </c>
      <c r="M43" s="130">
        <v>20</v>
      </c>
      <c r="N43" s="69">
        <v>0</v>
      </c>
      <c r="O43" s="130">
        <v>0</v>
      </c>
      <c r="P43" s="69">
        <v>0</v>
      </c>
      <c r="Q43" s="130">
        <v>0</v>
      </c>
      <c r="R43" s="69">
        <v>0</v>
      </c>
      <c r="S43" s="69">
        <v>5</v>
      </c>
      <c r="T43" s="69">
        <v>10</v>
      </c>
      <c r="U43" s="69">
        <v>5</v>
      </c>
      <c r="V43" s="130">
        <v>5</v>
      </c>
      <c r="W43" s="69">
        <v>0</v>
      </c>
      <c r="X43" s="829">
        <v>0</v>
      </c>
      <c r="Y43" s="92">
        <v>0</v>
      </c>
      <c r="Z43" s="751"/>
      <c r="AA43" s="751"/>
      <c r="AB43" s="751"/>
      <c r="AC43" s="751"/>
    </row>
    <row r="44" spans="1:29" s="29" customFormat="1" ht="13.15" customHeight="1" x14ac:dyDescent="0.2">
      <c r="A44" s="87">
        <v>62</v>
      </c>
      <c r="B44" s="130">
        <v>965</v>
      </c>
      <c r="C44" s="130">
        <v>920</v>
      </c>
      <c r="D44" s="130">
        <v>45</v>
      </c>
      <c r="E44" s="130">
        <v>10</v>
      </c>
      <c r="F44" s="69">
        <v>0</v>
      </c>
      <c r="G44" s="69">
        <v>0</v>
      </c>
      <c r="H44" s="69">
        <v>0</v>
      </c>
      <c r="I44" s="130">
        <v>15</v>
      </c>
      <c r="J44" s="69">
        <v>5</v>
      </c>
      <c r="K44" s="69">
        <v>0</v>
      </c>
      <c r="L44" s="69">
        <v>5</v>
      </c>
      <c r="M44" s="130">
        <v>5</v>
      </c>
      <c r="N44" s="69">
        <v>0</v>
      </c>
      <c r="O44" s="130">
        <v>0</v>
      </c>
      <c r="P44" s="69">
        <v>0</v>
      </c>
      <c r="Q44" s="130">
        <v>0</v>
      </c>
      <c r="R44" s="69">
        <v>0</v>
      </c>
      <c r="S44" s="69">
        <v>0</v>
      </c>
      <c r="T44" s="69">
        <v>0</v>
      </c>
      <c r="U44" s="69">
        <v>0</v>
      </c>
      <c r="V44" s="130">
        <v>0</v>
      </c>
      <c r="W44" s="69">
        <v>5</v>
      </c>
      <c r="X44" s="829">
        <v>0</v>
      </c>
      <c r="Y44" s="92">
        <v>0</v>
      </c>
      <c r="Z44" s="751"/>
      <c r="AA44" s="751"/>
      <c r="AB44" s="751"/>
      <c r="AC44" s="751"/>
    </row>
    <row r="45" spans="1:29" s="29" customFormat="1" ht="13.15" customHeight="1" x14ac:dyDescent="0.2">
      <c r="A45" s="87">
        <v>63</v>
      </c>
      <c r="B45" s="130">
        <v>580</v>
      </c>
      <c r="C45" s="130">
        <v>570</v>
      </c>
      <c r="D45" s="130">
        <v>15</v>
      </c>
      <c r="E45" s="130">
        <v>0</v>
      </c>
      <c r="F45" s="69">
        <v>0</v>
      </c>
      <c r="G45" s="69">
        <v>5</v>
      </c>
      <c r="H45" s="69">
        <v>0</v>
      </c>
      <c r="I45" s="130">
        <v>0</v>
      </c>
      <c r="J45" s="69">
        <v>0</v>
      </c>
      <c r="K45" s="69">
        <v>0</v>
      </c>
      <c r="L45" s="69">
        <v>0</v>
      </c>
      <c r="M45" s="130">
        <v>0</v>
      </c>
      <c r="N45" s="69">
        <v>0</v>
      </c>
      <c r="O45" s="130">
        <v>0</v>
      </c>
      <c r="P45" s="69">
        <v>0</v>
      </c>
      <c r="Q45" s="130">
        <v>0</v>
      </c>
      <c r="R45" s="69">
        <v>0</v>
      </c>
      <c r="S45" s="69">
        <v>0</v>
      </c>
      <c r="T45" s="69">
        <v>0</v>
      </c>
      <c r="U45" s="69">
        <v>0</v>
      </c>
      <c r="V45" s="130">
        <v>0</v>
      </c>
      <c r="W45" s="69">
        <v>0</v>
      </c>
      <c r="X45" s="829">
        <v>0</v>
      </c>
      <c r="Y45" s="92">
        <v>0</v>
      </c>
      <c r="Z45" s="751"/>
      <c r="AA45" s="751"/>
      <c r="AB45" s="751"/>
      <c r="AC45" s="751"/>
    </row>
    <row r="46" spans="1:29" s="29" customFormat="1" ht="13.15" customHeight="1" x14ac:dyDescent="0.2">
      <c r="A46" s="87">
        <v>64</v>
      </c>
      <c r="B46" s="130">
        <v>340</v>
      </c>
      <c r="C46" s="130">
        <v>320</v>
      </c>
      <c r="D46" s="130">
        <v>25</v>
      </c>
      <c r="E46" s="130">
        <v>5</v>
      </c>
      <c r="F46" s="69">
        <v>0</v>
      </c>
      <c r="G46" s="69">
        <v>5</v>
      </c>
      <c r="H46" s="69">
        <v>0</v>
      </c>
      <c r="I46" s="130">
        <v>5</v>
      </c>
      <c r="J46" s="69">
        <v>0</v>
      </c>
      <c r="K46" s="69">
        <v>5</v>
      </c>
      <c r="L46" s="69">
        <v>0</v>
      </c>
      <c r="M46" s="130">
        <v>0</v>
      </c>
      <c r="N46" s="69">
        <v>0</v>
      </c>
      <c r="O46" s="130">
        <v>0</v>
      </c>
      <c r="P46" s="69">
        <v>0</v>
      </c>
      <c r="Q46" s="130">
        <v>0</v>
      </c>
      <c r="R46" s="69">
        <v>0</v>
      </c>
      <c r="S46" s="69">
        <v>0</v>
      </c>
      <c r="T46" s="69">
        <v>0</v>
      </c>
      <c r="U46" s="69">
        <v>0</v>
      </c>
      <c r="V46" s="130">
        <v>0</v>
      </c>
      <c r="W46" s="69">
        <v>0</v>
      </c>
      <c r="X46" s="829">
        <v>0</v>
      </c>
      <c r="Y46" s="92">
        <v>0</v>
      </c>
      <c r="Z46" s="751"/>
      <c r="AA46" s="751"/>
      <c r="AB46" s="751"/>
      <c r="AC46" s="751"/>
    </row>
    <row r="47" spans="1:29" s="29" customFormat="1" ht="13.15" customHeight="1" x14ac:dyDescent="0.2">
      <c r="A47" s="87">
        <v>65</v>
      </c>
      <c r="B47" s="130">
        <v>590</v>
      </c>
      <c r="C47" s="130">
        <v>535</v>
      </c>
      <c r="D47" s="130">
        <v>55</v>
      </c>
      <c r="E47" s="130">
        <v>0</v>
      </c>
      <c r="F47" s="69">
        <v>0</v>
      </c>
      <c r="G47" s="69">
        <v>5</v>
      </c>
      <c r="H47" s="69">
        <v>5</v>
      </c>
      <c r="I47" s="130">
        <v>10</v>
      </c>
      <c r="J47" s="69">
        <v>10</v>
      </c>
      <c r="K47" s="69">
        <v>5</v>
      </c>
      <c r="L47" s="69">
        <v>0</v>
      </c>
      <c r="M47" s="130">
        <v>10</v>
      </c>
      <c r="N47" s="69">
        <v>0</v>
      </c>
      <c r="O47" s="130">
        <v>0</v>
      </c>
      <c r="P47" s="69">
        <v>0</v>
      </c>
      <c r="Q47" s="130">
        <v>0</v>
      </c>
      <c r="R47" s="69">
        <v>0</v>
      </c>
      <c r="S47" s="69">
        <v>0</v>
      </c>
      <c r="T47" s="69">
        <v>0</v>
      </c>
      <c r="U47" s="69">
        <v>0</v>
      </c>
      <c r="V47" s="130">
        <v>0</v>
      </c>
      <c r="W47" s="69">
        <v>0</v>
      </c>
      <c r="X47" s="829">
        <v>0</v>
      </c>
      <c r="Y47" s="92">
        <v>0</v>
      </c>
      <c r="Z47" s="751"/>
      <c r="AA47" s="751"/>
      <c r="AB47" s="751"/>
      <c r="AC47" s="751"/>
    </row>
    <row r="48" spans="1:29" s="29" customFormat="1" ht="13.15" customHeight="1" x14ac:dyDescent="0.2">
      <c r="A48" s="87">
        <v>66</v>
      </c>
      <c r="B48" s="130">
        <v>2390</v>
      </c>
      <c r="C48" s="130">
        <v>2185</v>
      </c>
      <c r="D48" s="130">
        <v>205</v>
      </c>
      <c r="E48" s="130">
        <v>5</v>
      </c>
      <c r="F48" s="69">
        <v>5</v>
      </c>
      <c r="G48" s="69">
        <v>30</v>
      </c>
      <c r="H48" s="69">
        <v>15</v>
      </c>
      <c r="I48" s="130">
        <v>30</v>
      </c>
      <c r="J48" s="69">
        <v>30</v>
      </c>
      <c r="K48" s="69">
        <v>10</v>
      </c>
      <c r="L48" s="69">
        <v>10</v>
      </c>
      <c r="M48" s="130">
        <v>25</v>
      </c>
      <c r="N48" s="69">
        <v>5</v>
      </c>
      <c r="O48" s="130">
        <v>0</v>
      </c>
      <c r="P48" s="69">
        <v>5</v>
      </c>
      <c r="Q48" s="130">
        <v>0</v>
      </c>
      <c r="R48" s="69">
        <v>15</v>
      </c>
      <c r="S48" s="69">
        <v>10</v>
      </c>
      <c r="T48" s="69">
        <v>10</v>
      </c>
      <c r="U48" s="69">
        <v>5</v>
      </c>
      <c r="V48" s="130">
        <v>5</v>
      </c>
      <c r="W48" s="69">
        <v>5</v>
      </c>
      <c r="X48" s="829">
        <v>0</v>
      </c>
      <c r="Y48" s="92">
        <v>0</v>
      </c>
      <c r="Z48" s="751"/>
      <c r="AA48" s="751"/>
      <c r="AB48" s="751"/>
      <c r="AC48" s="751"/>
    </row>
    <row r="49" spans="1:29" s="29" customFormat="1" ht="13.15" customHeight="1" x14ac:dyDescent="0.2">
      <c r="A49" s="87">
        <v>71</v>
      </c>
      <c r="B49" s="130">
        <v>1710</v>
      </c>
      <c r="C49" s="130">
        <v>1485</v>
      </c>
      <c r="D49" s="130">
        <v>225</v>
      </c>
      <c r="E49" s="130">
        <v>15</v>
      </c>
      <c r="F49" s="69">
        <v>0</v>
      </c>
      <c r="G49" s="69">
        <v>30</v>
      </c>
      <c r="H49" s="69">
        <v>10</v>
      </c>
      <c r="I49" s="130">
        <v>35</v>
      </c>
      <c r="J49" s="69">
        <v>45</v>
      </c>
      <c r="K49" s="69">
        <v>10</v>
      </c>
      <c r="L49" s="69">
        <v>15</v>
      </c>
      <c r="M49" s="130">
        <v>10</v>
      </c>
      <c r="N49" s="69">
        <v>0</v>
      </c>
      <c r="O49" s="130">
        <v>0</v>
      </c>
      <c r="P49" s="69">
        <v>15</v>
      </c>
      <c r="Q49" s="130">
        <v>0</v>
      </c>
      <c r="R49" s="69">
        <v>5</v>
      </c>
      <c r="S49" s="69">
        <v>15</v>
      </c>
      <c r="T49" s="69">
        <v>5</v>
      </c>
      <c r="U49" s="69">
        <v>5</v>
      </c>
      <c r="V49" s="130">
        <v>0</v>
      </c>
      <c r="W49" s="69">
        <v>10</v>
      </c>
      <c r="X49" s="829">
        <v>0</v>
      </c>
      <c r="Y49" s="92">
        <v>0</v>
      </c>
      <c r="Z49" s="751"/>
      <c r="AA49" s="751"/>
      <c r="AB49" s="751"/>
      <c r="AC49" s="751"/>
    </row>
    <row r="50" spans="1:29" s="29" customFormat="1" ht="13.15" customHeight="1" x14ac:dyDescent="0.2">
      <c r="A50" s="87">
        <v>72</v>
      </c>
      <c r="B50" s="130">
        <v>2965</v>
      </c>
      <c r="C50" s="130">
        <v>2665</v>
      </c>
      <c r="D50" s="130">
        <v>300</v>
      </c>
      <c r="E50" s="130">
        <v>10</v>
      </c>
      <c r="F50" s="69">
        <v>5</v>
      </c>
      <c r="G50" s="69">
        <v>40</v>
      </c>
      <c r="H50" s="69">
        <v>15</v>
      </c>
      <c r="I50" s="130">
        <v>35</v>
      </c>
      <c r="J50" s="69">
        <v>45</v>
      </c>
      <c r="K50" s="69">
        <v>15</v>
      </c>
      <c r="L50" s="69">
        <v>55</v>
      </c>
      <c r="M50" s="130">
        <v>20</v>
      </c>
      <c r="N50" s="69">
        <v>5</v>
      </c>
      <c r="O50" s="130">
        <v>5</v>
      </c>
      <c r="P50" s="69">
        <v>10</v>
      </c>
      <c r="Q50" s="130">
        <v>0</v>
      </c>
      <c r="R50" s="69">
        <v>0</v>
      </c>
      <c r="S50" s="69">
        <v>15</v>
      </c>
      <c r="T50" s="69">
        <v>10</v>
      </c>
      <c r="U50" s="69">
        <v>5</v>
      </c>
      <c r="V50" s="130">
        <v>5</v>
      </c>
      <c r="W50" s="69">
        <v>5</v>
      </c>
      <c r="X50" s="829">
        <v>0</v>
      </c>
      <c r="Y50" s="92">
        <v>0</v>
      </c>
      <c r="Z50" s="751"/>
      <c r="AA50" s="751"/>
      <c r="AB50" s="751"/>
      <c r="AC50" s="751"/>
    </row>
    <row r="51" spans="1:29" s="29" customFormat="1" ht="13.15" customHeight="1" x14ac:dyDescent="0.2">
      <c r="A51" s="87">
        <v>81</v>
      </c>
      <c r="B51" s="130">
        <v>1485</v>
      </c>
      <c r="C51" s="130">
        <v>1260</v>
      </c>
      <c r="D51" s="130">
        <v>220</v>
      </c>
      <c r="E51" s="130">
        <v>10</v>
      </c>
      <c r="F51" s="69">
        <v>15</v>
      </c>
      <c r="G51" s="69">
        <v>25</v>
      </c>
      <c r="H51" s="69">
        <v>0</v>
      </c>
      <c r="I51" s="130">
        <v>55</v>
      </c>
      <c r="J51" s="69">
        <v>40</v>
      </c>
      <c r="K51" s="69">
        <v>10</v>
      </c>
      <c r="L51" s="69">
        <v>20</v>
      </c>
      <c r="M51" s="130">
        <v>10</v>
      </c>
      <c r="N51" s="69">
        <v>0</v>
      </c>
      <c r="O51" s="130">
        <v>5</v>
      </c>
      <c r="P51" s="69">
        <v>5</v>
      </c>
      <c r="Q51" s="130">
        <v>0</v>
      </c>
      <c r="R51" s="69">
        <v>5</v>
      </c>
      <c r="S51" s="69">
        <v>10</v>
      </c>
      <c r="T51" s="69">
        <v>5</v>
      </c>
      <c r="U51" s="69">
        <v>0</v>
      </c>
      <c r="V51" s="130">
        <v>0</v>
      </c>
      <c r="W51" s="69">
        <v>0</v>
      </c>
      <c r="X51" s="829">
        <v>0</v>
      </c>
      <c r="Y51" s="92">
        <v>5</v>
      </c>
      <c r="Z51" s="751"/>
      <c r="AA51" s="751"/>
      <c r="AB51" s="751"/>
      <c r="AC51" s="751"/>
    </row>
    <row r="52" spans="1:29" s="29" customFormat="1" ht="13.15" customHeight="1" x14ac:dyDescent="0.2">
      <c r="A52" s="87">
        <v>82</v>
      </c>
      <c r="B52" s="130">
        <v>2455</v>
      </c>
      <c r="C52" s="130">
        <v>1910</v>
      </c>
      <c r="D52" s="130">
        <v>540</v>
      </c>
      <c r="E52" s="130">
        <v>10</v>
      </c>
      <c r="F52" s="69">
        <v>15</v>
      </c>
      <c r="G52" s="69">
        <v>85</v>
      </c>
      <c r="H52" s="69">
        <v>5</v>
      </c>
      <c r="I52" s="130">
        <v>65</v>
      </c>
      <c r="J52" s="69">
        <v>145</v>
      </c>
      <c r="K52" s="69">
        <v>15</v>
      </c>
      <c r="L52" s="69">
        <v>85</v>
      </c>
      <c r="M52" s="130">
        <v>10</v>
      </c>
      <c r="N52" s="69">
        <v>5</v>
      </c>
      <c r="O52" s="130">
        <v>5</v>
      </c>
      <c r="P52" s="69">
        <v>10</v>
      </c>
      <c r="Q52" s="130">
        <v>0</v>
      </c>
      <c r="R52" s="69">
        <v>45</v>
      </c>
      <c r="S52" s="69">
        <v>20</v>
      </c>
      <c r="T52" s="69">
        <v>10</v>
      </c>
      <c r="U52" s="69">
        <v>10</v>
      </c>
      <c r="V52" s="130">
        <v>0</v>
      </c>
      <c r="W52" s="69">
        <v>5</v>
      </c>
      <c r="X52" s="829">
        <v>0</v>
      </c>
      <c r="Y52" s="925">
        <v>0</v>
      </c>
      <c r="Z52" s="751"/>
      <c r="AA52" s="751"/>
      <c r="AB52" s="751"/>
      <c r="AC52" s="751"/>
    </row>
    <row r="53" spans="1:29" s="29" customFormat="1" ht="13.15" customHeight="1" x14ac:dyDescent="0.2">
      <c r="A53" s="87">
        <v>83</v>
      </c>
      <c r="B53" s="130">
        <v>1570</v>
      </c>
      <c r="C53" s="130">
        <v>1320</v>
      </c>
      <c r="D53" s="130">
        <v>250</v>
      </c>
      <c r="E53" s="130">
        <v>5</v>
      </c>
      <c r="F53" s="69">
        <v>5</v>
      </c>
      <c r="G53" s="69">
        <v>35</v>
      </c>
      <c r="H53" s="69">
        <v>5</v>
      </c>
      <c r="I53" s="130">
        <v>25</v>
      </c>
      <c r="J53" s="69">
        <v>65</v>
      </c>
      <c r="K53" s="69">
        <v>10</v>
      </c>
      <c r="L53" s="69">
        <v>35</v>
      </c>
      <c r="M53" s="130">
        <v>10</v>
      </c>
      <c r="N53" s="69">
        <v>0</v>
      </c>
      <c r="O53" s="130">
        <v>0</v>
      </c>
      <c r="P53" s="69">
        <v>10</v>
      </c>
      <c r="Q53" s="130">
        <v>5</v>
      </c>
      <c r="R53" s="69">
        <v>10</v>
      </c>
      <c r="S53" s="69">
        <v>30</v>
      </c>
      <c r="T53" s="69">
        <v>10</v>
      </c>
      <c r="U53" s="69">
        <v>0</v>
      </c>
      <c r="V53" s="130">
        <v>0</v>
      </c>
      <c r="W53" s="69">
        <v>0</v>
      </c>
      <c r="X53" s="829">
        <v>0</v>
      </c>
      <c r="Y53" s="925">
        <v>0</v>
      </c>
      <c r="Z53" s="751"/>
      <c r="AA53" s="751"/>
      <c r="AB53" s="751"/>
      <c r="AC53" s="751"/>
    </row>
    <row r="54" spans="1:29" s="29" customFormat="1" ht="13.15" customHeight="1" x14ac:dyDescent="0.2">
      <c r="A54" s="87">
        <v>91</v>
      </c>
      <c r="B54" s="130">
        <v>1455</v>
      </c>
      <c r="C54" s="130">
        <v>1170</v>
      </c>
      <c r="D54" s="130">
        <v>285</v>
      </c>
      <c r="E54" s="130">
        <v>10</v>
      </c>
      <c r="F54" s="69">
        <v>5</v>
      </c>
      <c r="G54" s="69">
        <v>35</v>
      </c>
      <c r="H54" s="69">
        <v>0</v>
      </c>
      <c r="I54" s="130">
        <v>30</v>
      </c>
      <c r="J54" s="69">
        <v>80</v>
      </c>
      <c r="K54" s="69">
        <v>10</v>
      </c>
      <c r="L54" s="69">
        <v>30</v>
      </c>
      <c r="M54" s="130">
        <v>5</v>
      </c>
      <c r="N54" s="69">
        <v>0</v>
      </c>
      <c r="O54" s="130">
        <v>0</v>
      </c>
      <c r="P54" s="69">
        <v>10</v>
      </c>
      <c r="Q54" s="130">
        <v>0</v>
      </c>
      <c r="R54" s="69">
        <v>20</v>
      </c>
      <c r="S54" s="69">
        <v>30</v>
      </c>
      <c r="T54" s="69">
        <v>5</v>
      </c>
      <c r="U54" s="69">
        <v>5</v>
      </c>
      <c r="V54" s="130">
        <v>0</v>
      </c>
      <c r="W54" s="69">
        <v>0</v>
      </c>
      <c r="X54" s="829">
        <v>0</v>
      </c>
      <c r="Y54" s="925">
        <v>5</v>
      </c>
      <c r="Z54" s="751"/>
      <c r="AA54" s="751"/>
      <c r="AB54" s="751"/>
      <c r="AC54" s="751"/>
    </row>
    <row r="55" spans="1:29" s="29" customFormat="1" ht="13.15" customHeight="1" x14ac:dyDescent="0.2">
      <c r="A55" s="87">
        <v>92</v>
      </c>
      <c r="B55" s="130">
        <v>175</v>
      </c>
      <c r="C55" s="130">
        <v>25</v>
      </c>
      <c r="D55" s="130">
        <v>155</v>
      </c>
      <c r="E55" s="130">
        <v>0</v>
      </c>
      <c r="F55" s="69">
        <v>0</v>
      </c>
      <c r="G55" s="69">
        <v>0</v>
      </c>
      <c r="H55" s="69">
        <v>0</v>
      </c>
      <c r="I55" s="130">
        <v>0</v>
      </c>
      <c r="J55" s="69">
        <v>0</v>
      </c>
      <c r="K55" s="69">
        <v>0</v>
      </c>
      <c r="L55" s="69">
        <v>10</v>
      </c>
      <c r="M55" s="130">
        <v>0</v>
      </c>
      <c r="N55" s="69">
        <v>0</v>
      </c>
      <c r="O55" s="130">
        <v>0</v>
      </c>
      <c r="P55" s="69">
        <v>105</v>
      </c>
      <c r="Q55" s="130">
        <v>0</v>
      </c>
      <c r="R55" s="69">
        <v>10</v>
      </c>
      <c r="S55" s="69">
        <v>20</v>
      </c>
      <c r="T55" s="69">
        <v>0</v>
      </c>
      <c r="U55" s="69">
        <v>0</v>
      </c>
      <c r="V55" s="130">
        <v>0</v>
      </c>
      <c r="W55" s="69">
        <v>0</v>
      </c>
      <c r="X55" s="829">
        <v>0</v>
      </c>
      <c r="Y55" s="925">
        <v>5</v>
      </c>
      <c r="Z55" s="751"/>
      <c r="AA55" s="751"/>
      <c r="AB55" s="751"/>
      <c r="AC55" s="751"/>
    </row>
    <row r="56" spans="1:29" s="29" customFormat="1" ht="13.15" customHeight="1" x14ac:dyDescent="0.2">
      <c r="A56" s="87">
        <v>93</v>
      </c>
      <c r="B56" s="130">
        <v>1585</v>
      </c>
      <c r="C56" s="130">
        <v>1330</v>
      </c>
      <c r="D56" s="130">
        <v>260</v>
      </c>
      <c r="E56" s="130">
        <v>15</v>
      </c>
      <c r="F56" s="69">
        <v>15</v>
      </c>
      <c r="G56" s="69">
        <v>25</v>
      </c>
      <c r="H56" s="69">
        <v>5</v>
      </c>
      <c r="I56" s="130">
        <v>10</v>
      </c>
      <c r="J56" s="69">
        <v>55</v>
      </c>
      <c r="K56" s="69">
        <v>0</v>
      </c>
      <c r="L56" s="69">
        <v>85</v>
      </c>
      <c r="M56" s="130">
        <v>10</v>
      </c>
      <c r="N56" s="69">
        <v>0</v>
      </c>
      <c r="O56" s="130">
        <v>0</v>
      </c>
      <c r="P56" s="69">
        <v>0</v>
      </c>
      <c r="Q56" s="130">
        <v>0</v>
      </c>
      <c r="R56" s="69">
        <v>10</v>
      </c>
      <c r="S56" s="69">
        <v>10</v>
      </c>
      <c r="T56" s="69">
        <v>0</v>
      </c>
      <c r="U56" s="69">
        <v>5</v>
      </c>
      <c r="V56" s="130">
        <v>0</v>
      </c>
      <c r="W56" s="69">
        <v>5</v>
      </c>
      <c r="X56" s="829">
        <v>0</v>
      </c>
      <c r="Y56" s="92">
        <v>0</v>
      </c>
      <c r="Z56" s="751"/>
      <c r="AA56" s="751"/>
      <c r="AB56" s="751"/>
      <c r="AC56" s="751"/>
    </row>
    <row r="57" spans="1:29" s="29" customFormat="1" ht="13.15" customHeight="1" x14ac:dyDescent="0.2">
      <c r="A57" s="87">
        <v>94</v>
      </c>
      <c r="B57" s="130">
        <v>2165</v>
      </c>
      <c r="C57" s="130">
        <v>1870</v>
      </c>
      <c r="D57" s="130">
        <v>295</v>
      </c>
      <c r="E57" s="130">
        <v>15</v>
      </c>
      <c r="F57" s="69">
        <v>30</v>
      </c>
      <c r="G57" s="69">
        <v>30</v>
      </c>
      <c r="H57" s="69">
        <v>0</v>
      </c>
      <c r="I57" s="130">
        <v>20</v>
      </c>
      <c r="J57" s="69">
        <v>75</v>
      </c>
      <c r="K57" s="69">
        <v>5</v>
      </c>
      <c r="L57" s="69">
        <v>30</v>
      </c>
      <c r="M57" s="130">
        <v>15</v>
      </c>
      <c r="N57" s="69">
        <v>0</v>
      </c>
      <c r="O57" s="130">
        <v>0</v>
      </c>
      <c r="P57" s="69">
        <v>25</v>
      </c>
      <c r="Q57" s="130">
        <v>0</v>
      </c>
      <c r="R57" s="69">
        <v>10</v>
      </c>
      <c r="S57" s="69">
        <v>15</v>
      </c>
      <c r="T57" s="69">
        <v>0</v>
      </c>
      <c r="U57" s="69">
        <v>5</v>
      </c>
      <c r="V57" s="130">
        <v>5</v>
      </c>
      <c r="W57" s="69">
        <v>5</v>
      </c>
      <c r="X57" s="829">
        <v>0</v>
      </c>
      <c r="Y57" s="92">
        <v>0</v>
      </c>
      <c r="Z57" s="751"/>
      <c r="AA57" s="751"/>
      <c r="AB57" s="751"/>
      <c r="AC57" s="751"/>
    </row>
    <row r="58" spans="1:29" s="29" customFormat="1" ht="13.15" customHeight="1" x14ac:dyDescent="0.2">
      <c r="A58" s="87">
        <v>101</v>
      </c>
      <c r="B58" s="130">
        <v>3135</v>
      </c>
      <c r="C58" s="130">
        <v>2935</v>
      </c>
      <c r="D58" s="130">
        <v>200</v>
      </c>
      <c r="E58" s="130">
        <v>10</v>
      </c>
      <c r="F58" s="69">
        <v>5</v>
      </c>
      <c r="G58" s="69">
        <v>15</v>
      </c>
      <c r="H58" s="69">
        <v>0</v>
      </c>
      <c r="I58" s="130">
        <v>35</v>
      </c>
      <c r="J58" s="69">
        <v>40</v>
      </c>
      <c r="K58" s="69">
        <v>10</v>
      </c>
      <c r="L58" s="69">
        <v>20</v>
      </c>
      <c r="M58" s="130">
        <v>20</v>
      </c>
      <c r="N58" s="69">
        <v>5</v>
      </c>
      <c r="O58" s="130">
        <v>0</v>
      </c>
      <c r="P58" s="69">
        <v>15</v>
      </c>
      <c r="Q58" s="130">
        <v>0</v>
      </c>
      <c r="R58" s="69">
        <v>0</v>
      </c>
      <c r="S58" s="69">
        <v>5</v>
      </c>
      <c r="T58" s="69">
        <v>10</v>
      </c>
      <c r="U58" s="69">
        <v>0</v>
      </c>
      <c r="V58" s="130">
        <v>0</v>
      </c>
      <c r="W58" s="69">
        <v>0</v>
      </c>
      <c r="X58" s="829">
        <v>0</v>
      </c>
      <c r="Y58" s="925">
        <v>0</v>
      </c>
      <c r="Z58" s="751"/>
      <c r="AA58" s="751"/>
      <c r="AB58" s="751"/>
      <c r="AC58" s="751"/>
    </row>
    <row r="59" spans="1:29" s="29" customFormat="1" ht="13.15" customHeight="1" x14ac:dyDescent="0.2">
      <c r="A59" s="87">
        <v>102</v>
      </c>
      <c r="B59" s="130">
        <v>105</v>
      </c>
      <c r="C59" s="130">
        <v>100</v>
      </c>
      <c r="D59" s="130">
        <v>5</v>
      </c>
      <c r="E59" s="130">
        <v>0</v>
      </c>
      <c r="F59" s="69">
        <v>0</v>
      </c>
      <c r="G59" s="69">
        <v>0</v>
      </c>
      <c r="H59" s="69">
        <v>0</v>
      </c>
      <c r="I59" s="130">
        <v>0</v>
      </c>
      <c r="J59" s="69">
        <v>0</v>
      </c>
      <c r="K59" s="69">
        <v>0</v>
      </c>
      <c r="L59" s="69">
        <v>0</v>
      </c>
      <c r="M59" s="130">
        <v>0</v>
      </c>
      <c r="N59" s="69">
        <v>0</v>
      </c>
      <c r="O59" s="130">
        <v>0</v>
      </c>
      <c r="P59" s="69">
        <v>0</v>
      </c>
      <c r="Q59" s="130">
        <v>0</v>
      </c>
      <c r="R59" s="69">
        <v>0</v>
      </c>
      <c r="S59" s="69">
        <v>0</v>
      </c>
      <c r="T59" s="69">
        <v>0</v>
      </c>
      <c r="U59" s="69">
        <v>0</v>
      </c>
      <c r="V59" s="130">
        <v>0</v>
      </c>
      <c r="W59" s="69">
        <v>0</v>
      </c>
      <c r="X59" s="829">
        <v>0</v>
      </c>
      <c r="Y59" s="92">
        <v>0</v>
      </c>
      <c r="Z59" s="751"/>
      <c r="AA59" s="751"/>
      <c r="AB59" s="751"/>
      <c r="AC59" s="751"/>
    </row>
    <row r="60" spans="1:29" s="29" customFormat="1" ht="13.15" customHeight="1" x14ac:dyDescent="0.2">
      <c r="A60" s="87">
        <v>103</v>
      </c>
      <c r="B60" s="130">
        <v>880</v>
      </c>
      <c r="C60" s="130">
        <v>780</v>
      </c>
      <c r="D60" s="130">
        <v>105</v>
      </c>
      <c r="E60" s="130">
        <v>5</v>
      </c>
      <c r="F60" s="69">
        <v>5</v>
      </c>
      <c r="G60" s="69">
        <v>5</v>
      </c>
      <c r="H60" s="69">
        <v>0</v>
      </c>
      <c r="I60" s="130">
        <v>10</v>
      </c>
      <c r="J60" s="69">
        <v>35</v>
      </c>
      <c r="K60" s="69">
        <v>0</v>
      </c>
      <c r="L60" s="69">
        <v>10</v>
      </c>
      <c r="M60" s="130">
        <v>5</v>
      </c>
      <c r="N60" s="69">
        <v>0</v>
      </c>
      <c r="O60" s="130">
        <v>0</v>
      </c>
      <c r="P60" s="69">
        <v>15</v>
      </c>
      <c r="Q60" s="130">
        <v>0</v>
      </c>
      <c r="R60" s="69">
        <v>0</v>
      </c>
      <c r="S60" s="69">
        <v>0</v>
      </c>
      <c r="T60" s="69">
        <v>10</v>
      </c>
      <c r="U60" s="69">
        <v>0</v>
      </c>
      <c r="V60" s="130">
        <v>0</v>
      </c>
      <c r="W60" s="69">
        <v>5</v>
      </c>
      <c r="X60" s="829">
        <v>0</v>
      </c>
      <c r="Y60" s="92">
        <v>0</v>
      </c>
      <c r="Z60" s="751"/>
      <c r="AA60" s="751"/>
      <c r="AB60" s="751"/>
      <c r="AC60" s="751"/>
    </row>
    <row r="61" spans="1:29" s="29" customFormat="1" ht="13.15" customHeight="1" x14ac:dyDescent="0.2">
      <c r="A61" s="87">
        <v>105</v>
      </c>
      <c r="B61" s="130">
        <v>550</v>
      </c>
      <c r="C61" s="130">
        <v>500</v>
      </c>
      <c r="D61" s="130">
        <v>50</v>
      </c>
      <c r="E61" s="130">
        <v>5</v>
      </c>
      <c r="F61" s="69">
        <v>0</v>
      </c>
      <c r="G61" s="69">
        <v>0</v>
      </c>
      <c r="H61" s="69">
        <v>0</v>
      </c>
      <c r="I61" s="130">
        <v>5</v>
      </c>
      <c r="J61" s="69">
        <v>10</v>
      </c>
      <c r="K61" s="69">
        <v>0</v>
      </c>
      <c r="L61" s="69">
        <v>5</v>
      </c>
      <c r="M61" s="130">
        <v>10</v>
      </c>
      <c r="N61" s="69">
        <v>0</v>
      </c>
      <c r="O61" s="130">
        <v>0</v>
      </c>
      <c r="P61" s="69">
        <v>0</v>
      </c>
      <c r="Q61" s="130">
        <v>0</v>
      </c>
      <c r="R61" s="69">
        <v>0</v>
      </c>
      <c r="S61" s="69">
        <v>5</v>
      </c>
      <c r="T61" s="69">
        <v>0</v>
      </c>
      <c r="U61" s="69">
        <v>0</v>
      </c>
      <c r="V61" s="130">
        <v>0</v>
      </c>
      <c r="W61" s="69">
        <v>0</v>
      </c>
      <c r="X61" s="829">
        <v>0</v>
      </c>
      <c r="Y61" s="92">
        <v>0</v>
      </c>
      <c r="Z61" s="751"/>
      <c r="AA61" s="751"/>
      <c r="AB61" s="751"/>
      <c r="AC61" s="751"/>
    </row>
    <row r="62" spans="1:29" s="29" customFormat="1" ht="13.15" customHeight="1" x14ac:dyDescent="0.2">
      <c r="A62" s="87">
        <v>106</v>
      </c>
      <c r="B62" s="130">
        <v>955</v>
      </c>
      <c r="C62" s="130">
        <v>880</v>
      </c>
      <c r="D62" s="130">
        <v>75</v>
      </c>
      <c r="E62" s="130">
        <v>5</v>
      </c>
      <c r="F62" s="69">
        <v>5</v>
      </c>
      <c r="G62" s="69">
        <v>10</v>
      </c>
      <c r="H62" s="69">
        <v>0</v>
      </c>
      <c r="I62" s="130">
        <v>10</v>
      </c>
      <c r="J62" s="69">
        <v>20</v>
      </c>
      <c r="K62" s="69">
        <v>0</v>
      </c>
      <c r="L62" s="69">
        <v>5</v>
      </c>
      <c r="M62" s="130">
        <v>0</v>
      </c>
      <c r="N62" s="69">
        <v>0</v>
      </c>
      <c r="O62" s="130">
        <v>0</v>
      </c>
      <c r="P62" s="69">
        <v>0</v>
      </c>
      <c r="Q62" s="130">
        <v>0</v>
      </c>
      <c r="R62" s="69">
        <v>0</v>
      </c>
      <c r="S62" s="69">
        <v>5</v>
      </c>
      <c r="T62" s="69">
        <v>5</v>
      </c>
      <c r="U62" s="69">
        <v>0</v>
      </c>
      <c r="V62" s="130">
        <v>0</v>
      </c>
      <c r="W62" s="69">
        <v>0</v>
      </c>
      <c r="X62" s="829">
        <v>0</v>
      </c>
      <c r="Y62" s="925">
        <v>0</v>
      </c>
      <c r="Z62" s="751"/>
      <c r="AA62" s="751"/>
      <c r="AB62" s="751"/>
      <c r="AC62" s="751"/>
    </row>
    <row r="63" spans="1:29" s="29" customFormat="1" ht="13.15" customHeight="1" x14ac:dyDescent="0.2">
      <c r="A63" s="87">
        <v>107</v>
      </c>
      <c r="B63" s="130">
        <v>2125</v>
      </c>
      <c r="C63" s="130">
        <v>1975</v>
      </c>
      <c r="D63" s="130">
        <v>150</v>
      </c>
      <c r="E63" s="130">
        <v>5</v>
      </c>
      <c r="F63" s="69">
        <v>0</v>
      </c>
      <c r="G63" s="69">
        <v>10</v>
      </c>
      <c r="H63" s="69">
        <v>5</v>
      </c>
      <c r="I63" s="130">
        <v>25</v>
      </c>
      <c r="J63" s="69">
        <v>25</v>
      </c>
      <c r="K63" s="69">
        <v>10</v>
      </c>
      <c r="L63" s="69">
        <v>25</v>
      </c>
      <c r="M63" s="130">
        <v>5</v>
      </c>
      <c r="N63" s="69">
        <v>10</v>
      </c>
      <c r="O63" s="130">
        <v>0</v>
      </c>
      <c r="P63" s="69">
        <v>5</v>
      </c>
      <c r="Q63" s="130">
        <v>0</v>
      </c>
      <c r="R63" s="69">
        <v>5</v>
      </c>
      <c r="S63" s="69">
        <v>0</v>
      </c>
      <c r="T63" s="69">
        <v>5</v>
      </c>
      <c r="U63" s="69">
        <v>0</v>
      </c>
      <c r="V63" s="130">
        <v>5</v>
      </c>
      <c r="W63" s="69">
        <v>10</v>
      </c>
      <c r="X63" s="829">
        <v>0</v>
      </c>
      <c r="Y63" s="92">
        <v>0</v>
      </c>
      <c r="Z63" s="751"/>
      <c r="AA63" s="751"/>
      <c r="AB63" s="751"/>
      <c r="AC63" s="751"/>
    </row>
    <row r="64" spans="1:29" s="29" customFormat="1" ht="13.15" customHeight="1" x14ac:dyDescent="0.2">
      <c r="A64" s="87">
        <v>108</v>
      </c>
      <c r="B64" s="130">
        <v>1075</v>
      </c>
      <c r="C64" s="130">
        <v>935</v>
      </c>
      <c r="D64" s="130">
        <v>135</v>
      </c>
      <c r="E64" s="130">
        <v>10</v>
      </c>
      <c r="F64" s="69">
        <v>10</v>
      </c>
      <c r="G64" s="69">
        <v>5</v>
      </c>
      <c r="H64" s="69">
        <v>5</v>
      </c>
      <c r="I64" s="130">
        <v>40</v>
      </c>
      <c r="J64" s="69">
        <v>20</v>
      </c>
      <c r="K64" s="69">
        <v>0</v>
      </c>
      <c r="L64" s="69">
        <v>20</v>
      </c>
      <c r="M64" s="130">
        <v>5</v>
      </c>
      <c r="N64" s="69">
        <v>0</v>
      </c>
      <c r="O64" s="130">
        <v>0</v>
      </c>
      <c r="P64" s="69">
        <v>0</v>
      </c>
      <c r="Q64" s="130">
        <v>0</v>
      </c>
      <c r="R64" s="69">
        <v>10</v>
      </c>
      <c r="S64" s="69">
        <v>5</v>
      </c>
      <c r="T64" s="69">
        <v>5</v>
      </c>
      <c r="U64" s="69">
        <v>0</v>
      </c>
      <c r="V64" s="130">
        <v>0</v>
      </c>
      <c r="W64" s="69">
        <v>0</v>
      </c>
      <c r="X64" s="829">
        <v>0</v>
      </c>
      <c r="Y64" s="92">
        <v>0</v>
      </c>
      <c r="Z64" s="751"/>
      <c r="AA64" s="751"/>
      <c r="AB64" s="751"/>
      <c r="AC64" s="751"/>
    </row>
    <row r="65" spans="1:29" s="29" customFormat="1" ht="13.15" customHeight="1" x14ac:dyDescent="0.2">
      <c r="A65" s="87">
        <v>109</v>
      </c>
      <c r="B65" s="130">
        <v>525</v>
      </c>
      <c r="C65" s="130">
        <v>510</v>
      </c>
      <c r="D65" s="130">
        <v>15</v>
      </c>
      <c r="E65" s="130">
        <v>5</v>
      </c>
      <c r="F65" s="69">
        <v>0</v>
      </c>
      <c r="G65" s="69">
        <v>0</v>
      </c>
      <c r="H65" s="69">
        <v>0</v>
      </c>
      <c r="I65" s="130">
        <v>0</v>
      </c>
      <c r="J65" s="69">
        <v>0</v>
      </c>
      <c r="K65" s="69">
        <v>5</v>
      </c>
      <c r="L65" s="69">
        <v>0</v>
      </c>
      <c r="M65" s="130">
        <v>0</v>
      </c>
      <c r="N65" s="69">
        <v>0</v>
      </c>
      <c r="O65" s="130">
        <v>0</v>
      </c>
      <c r="P65" s="69">
        <v>0</v>
      </c>
      <c r="Q65" s="130">
        <v>0</v>
      </c>
      <c r="R65" s="69">
        <v>0</v>
      </c>
      <c r="S65" s="69">
        <v>0</v>
      </c>
      <c r="T65" s="69">
        <v>0</v>
      </c>
      <c r="U65" s="69">
        <v>0</v>
      </c>
      <c r="V65" s="130">
        <v>0</v>
      </c>
      <c r="W65" s="69">
        <v>0</v>
      </c>
      <c r="X65" s="829">
        <v>0</v>
      </c>
      <c r="Y65" s="92">
        <v>0</v>
      </c>
      <c r="Z65" s="751"/>
      <c r="AA65" s="751"/>
      <c r="AB65" s="751"/>
      <c r="AC65" s="751"/>
    </row>
    <row r="66" spans="1:29" s="29" customFormat="1" ht="13.15" customHeight="1" x14ac:dyDescent="0.2">
      <c r="A66" s="87">
        <v>111</v>
      </c>
      <c r="B66" s="130">
        <v>4575</v>
      </c>
      <c r="C66" s="130">
        <v>3635</v>
      </c>
      <c r="D66" s="130">
        <v>940</v>
      </c>
      <c r="E66" s="130">
        <v>45</v>
      </c>
      <c r="F66" s="69">
        <v>15</v>
      </c>
      <c r="G66" s="69">
        <v>85</v>
      </c>
      <c r="H66" s="69">
        <v>35</v>
      </c>
      <c r="I66" s="130">
        <v>110</v>
      </c>
      <c r="J66" s="69">
        <v>185</v>
      </c>
      <c r="K66" s="69">
        <v>55</v>
      </c>
      <c r="L66" s="69">
        <v>120</v>
      </c>
      <c r="M66" s="130">
        <v>55</v>
      </c>
      <c r="N66" s="69">
        <v>5</v>
      </c>
      <c r="O66" s="130">
        <v>10</v>
      </c>
      <c r="P66" s="69">
        <v>10</v>
      </c>
      <c r="Q66" s="130">
        <v>25</v>
      </c>
      <c r="R66" s="69">
        <v>25</v>
      </c>
      <c r="S66" s="69">
        <v>50</v>
      </c>
      <c r="T66" s="69">
        <v>60</v>
      </c>
      <c r="U66" s="69">
        <v>25</v>
      </c>
      <c r="V66" s="130">
        <v>5</v>
      </c>
      <c r="W66" s="69">
        <v>15</v>
      </c>
      <c r="X66" s="829">
        <v>0</v>
      </c>
      <c r="Y66" s="925">
        <v>5</v>
      </c>
      <c r="Z66" s="751"/>
      <c r="AA66" s="751"/>
      <c r="AB66" s="751"/>
      <c r="AC66" s="751"/>
    </row>
    <row r="67" spans="1:29" s="29" customFormat="1" ht="13.15" customHeight="1" x14ac:dyDescent="0.2">
      <c r="A67" s="87">
        <v>112</v>
      </c>
      <c r="B67" s="130">
        <v>5570</v>
      </c>
      <c r="C67" s="130">
        <v>4535</v>
      </c>
      <c r="D67" s="130">
        <v>1030</v>
      </c>
      <c r="E67" s="130">
        <v>45</v>
      </c>
      <c r="F67" s="69">
        <v>20</v>
      </c>
      <c r="G67" s="69">
        <v>80</v>
      </c>
      <c r="H67" s="69">
        <v>40</v>
      </c>
      <c r="I67" s="130">
        <v>120</v>
      </c>
      <c r="J67" s="69">
        <v>195</v>
      </c>
      <c r="K67" s="69">
        <v>40</v>
      </c>
      <c r="L67" s="69">
        <v>185</v>
      </c>
      <c r="M67" s="130">
        <v>45</v>
      </c>
      <c r="N67" s="69">
        <v>10</v>
      </c>
      <c r="O67" s="130">
        <v>5</v>
      </c>
      <c r="P67" s="69">
        <v>20</v>
      </c>
      <c r="Q67" s="130">
        <v>10</v>
      </c>
      <c r="R67" s="69">
        <v>35</v>
      </c>
      <c r="S67" s="69">
        <v>70</v>
      </c>
      <c r="T67" s="69">
        <v>65</v>
      </c>
      <c r="U67" s="69">
        <v>25</v>
      </c>
      <c r="V67" s="130">
        <v>5</v>
      </c>
      <c r="W67" s="69">
        <v>25</v>
      </c>
      <c r="X67" s="829">
        <v>0</v>
      </c>
      <c r="Y67" s="925">
        <v>0</v>
      </c>
      <c r="Z67" s="751"/>
      <c r="AA67" s="751"/>
      <c r="AB67" s="751"/>
      <c r="AC67" s="751"/>
    </row>
    <row r="68" spans="1:29" s="29" customFormat="1" ht="13.15" customHeight="1" x14ac:dyDescent="0.2">
      <c r="A68" s="87">
        <v>113</v>
      </c>
      <c r="B68" s="130">
        <v>485</v>
      </c>
      <c r="C68" s="130">
        <v>395</v>
      </c>
      <c r="D68" s="130">
        <v>85</v>
      </c>
      <c r="E68" s="130">
        <v>5</v>
      </c>
      <c r="F68" s="69">
        <v>0</v>
      </c>
      <c r="G68" s="69">
        <v>20</v>
      </c>
      <c r="H68" s="69">
        <v>5</v>
      </c>
      <c r="I68" s="130">
        <v>20</v>
      </c>
      <c r="J68" s="69">
        <v>5</v>
      </c>
      <c r="K68" s="69">
        <v>5</v>
      </c>
      <c r="L68" s="69">
        <v>10</v>
      </c>
      <c r="M68" s="130">
        <v>10</v>
      </c>
      <c r="N68" s="69">
        <v>0</v>
      </c>
      <c r="O68" s="130">
        <v>0</v>
      </c>
      <c r="P68" s="69">
        <v>0</v>
      </c>
      <c r="Q68" s="130">
        <v>0</v>
      </c>
      <c r="R68" s="69">
        <v>0</v>
      </c>
      <c r="S68" s="69">
        <v>5</v>
      </c>
      <c r="T68" s="69">
        <v>5</v>
      </c>
      <c r="U68" s="69">
        <v>0</v>
      </c>
      <c r="V68" s="130">
        <v>0</v>
      </c>
      <c r="W68" s="69">
        <v>0</v>
      </c>
      <c r="X68" s="829">
        <v>0</v>
      </c>
      <c r="Y68" s="92">
        <v>0</v>
      </c>
      <c r="Z68" s="751"/>
      <c r="AA68" s="751"/>
      <c r="AB68" s="751"/>
      <c r="AC68" s="751"/>
    </row>
    <row r="69" spans="1:29" s="29" customFormat="1" ht="13.15" customHeight="1" x14ac:dyDescent="0.2">
      <c r="A69" s="87">
        <v>121</v>
      </c>
      <c r="B69" s="130">
        <v>5880</v>
      </c>
      <c r="C69" s="130">
        <v>4650</v>
      </c>
      <c r="D69" s="130">
        <v>1230</v>
      </c>
      <c r="E69" s="130">
        <v>50</v>
      </c>
      <c r="F69" s="69">
        <v>50</v>
      </c>
      <c r="G69" s="69">
        <v>135</v>
      </c>
      <c r="H69" s="69">
        <v>40</v>
      </c>
      <c r="I69" s="130">
        <v>115</v>
      </c>
      <c r="J69" s="69">
        <v>250</v>
      </c>
      <c r="K69" s="69">
        <v>50</v>
      </c>
      <c r="L69" s="69">
        <v>170</v>
      </c>
      <c r="M69" s="130">
        <v>45</v>
      </c>
      <c r="N69" s="69">
        <v>5</v>
      </c>
      <c r="O69" s="130">
        <v>25</v>
      </c>
      <c r="P69" s="69">
        <v>35</v>
      </c>
      <c r="Q69" s="130">
        <v>10</v>
      </c>
      <c r="R69" s="69">
        <v>45</v>
      </c>
      <c r="S69" s="69">
        <v>125</v>
      </c>
      <c r="T69" s="69">
        <v>10</v>
      </c>
      <c r="U69" s="69">
        <v>35</v>
      </c>
      <c r="V69" s="130">
        <v>20</v>
      </c>
      <c r="W69" s="69">
        <v>20</v>
      </c>
      <c r="X69" s="829">
        <v>0</v>
      </c>
      <c r="Y69" s="925">
        <v>5</v>
      </c>
      <c r="Z69" s="751"/>
      <c r="AA69" s="751"/>
      <c r="AB69" s="751"/>
      <c r="AC69" s="751"/>
    </row>
    <row r="70" spans="1:29" s="29" customFormat="1" ht="13.15" customHeight="1" x14ac:dyDescent="0.2">
      <c r="A70" s="87">
        <v>122</v>
      </c>
      <c r="B70" s="130">
        <v>5200</v>
      </c>
      <c r="C70" s="130">
        <v>4290</v>
      </c>
      <c r="D70" s="130">
        <v>905</v>
      </c>
      <c r="E70" s="130">
        <v>75</v>
      </c>
      <c r="F70" s="69">
        <v>20</v>
      </c>
      <c r="G70" s="69">
        <v>95</v>
      </c>
      <c r="H70" s="69">
        <v>30</v>
      </c>
      <c r="I70" s="130">
        <v>125</v>
      </c>
      <c r="J70" s="69">
        <v>175</v>
      </c>
      <c r="K70" s="69">
        <v>40</v>
      </c>
      <c r="L70" s="69">
        <v>105</v>
      </c>
      <c r="M70" s="130">
        <v>45</v>
      </c>
      <c r="N70" s="69">
        <v>0</v>
      </c>
      <c r="O70" s="130">
        <v>15</v>
      </c>
      <c r="P70" s="69">
        <v>25</v>
      </c>
      <c r="Q70" s="130">
        <v>5</v>
      </c>
      <c r="R70" s="69">
        <v>20</v>
      </c>
      <c r="S70" s="69">
        <v>70</v>
      </c>
      <c r="T70" s="69">
        <v>15</v>
      </c>
      <c r="U70" s="69">
        <v>20</v>
      </c>
      <c r="V70" s="130">
        <v>5</v>
      </c>
      <c r="W70" s="69">
        <v>15</v>
      </c>
      <c r="X70" s="829">
        <v>0</v>
      </c>
      <c r="Y70" s="925">
        <v>0</v>
      </c>
      <c r="Z70" s="751"/>
      <c r="AA70" s="751"/>
      <c r="AB70" s="751"/>
      <c r="AC70" s="751"/>
    </row>
    <row r="71" spans="1:29" s="29" customFormat="1" ht="13.15" customHeight="1" x14ac:dyDescent="0.2">
      <c r="A71" s="87">
        <v>123</v>
      </c>
      <c r="B71" s="130">
        <v>2570</v>
      </c>
      <c r="C71" s="130">
        <v>2270</v>
      </c>
      <c r="D71" s="130">
        <v>300</v>
      </c>
      <c r="E71" s="130">
        <v>5</v>
      </c>
      <c r="F71" s="69">
        <v>5</v>
      </c>
      <c r="G71" s="69">
        <v>35</v>
      </c>
      <c r="H71" s="69">
        <v>15</v>
      </c>
      <c r="I71" s="130">
        <v>50</v>
      </c>
      <c r="J71" s="69">
        <v>75</v>
      </c>
      <c r="K71" s="69">
        <v>20</v>
      </c>
      <c r="L71" s="69">
        <v>10</v>
      </c>
      <c r="M71" s="130">
        <v>15</v>
      </c>
      <c r="N71" s="69">
        <v>0</v>
      </c>
      <c r="O71" s="130">
        <v>0</v>
      </c>
      <c r="P71" s="69">
        <v>20</v>
      </c>
      <c r="Q71" s="130">
        <v>5</v>
      </c>
      <c r="R71" s="69">
        <v>10</v>
      </c>
      <c r="S71" s="69">
        <v>15</v>
      </c>
      <c r="T71" s="69">
        <v>5</v>
      </c>
      <c r="U71" s="69">
        <v>5</v>
      </c>
      <c r="V71" s="130">
        <v>0</v>
      </c>
      <c r="W71" s="69">
        <v>5</v>
      </c>
      <c r="X71" s="829">
        <v>0</v>
      </c>
      <c r="Y71" s="92">
        <v>0</v>
      </c>
      <c r="Z71" s="751"/>
      <c r="AA71" s="751"/>
      <c r="AB71" s="751"/>
      <c r="AC71" s="751"/>
    </row>
    <row r="72" spans="1:29" s="24" customFormat="1" ht="13.15" customHeight="1" x14ac:dyDescent="0.2">
      <c r="A72" s="87"/>
      <c r="B72" s="100"/>
      <c r="C72" s="29"/>
      <c r="D72" s="100"/>
      <c r="E72" s="100"/>
      <c r="F72" s="100"/>
      <c r="G72" s="100"/>
      <c r="H72" s="100"/>
      <c r="I72" s="100"/>
      <c r="J72" s="100"/>
      <c r="K72" s="100"/>
      <c r="L72" s="100"/>
      <c r="M72" s="100"/>
      <c r="N72" s="100"/>
      <c r="O72" s="100"/>
      <c r="P72" s="100"/>
      <c r="Q72" s="100"/>
      <c r="R72" s="100"/>
      <c r="S72" s="100"/>
      <c r="T72" s="100"/>
      <c r="U72" s="100"/>
      <c r="V72" s="100"/>
      <c r="W72" s="100"/>
      <c r="X72" s="100"/>
      <c r="Y72" s="100"/>
      <c r="Z72" s="751"/>
      <c r="AA72" s="751"/>
      <c r="AB72" s="751"/>
    </row>
    <row r="73" spans="1:29" s="24" customFormat="1" ht="13.15" customHeight="1" x14ac:dyDescent="0.2">
      <c r="A73" s="230">
        <v>1</v>
      </c>
      <c r="B73" s="130">
        <v>14660</v>
      </c>
      <c r="C73" s="829">
        <v>11235</v>
      </c>
      <c r="D73" s="100">
        <v>3425</v>
      </c>
      <c r="E73" s="130">
        <v>245</v>
      </c>
      <c r="F73" s="69">
        <v>180</v>
      </c>
      <c r="G73" s="69">
        <v>305</v>
      </c>
      <c r="H73" s="69">
        <v>280</v>
      </c>
      <c r="I73" s="130">
        <v>260</v>
      </c>
      <c r="J73" s="69">
        <v>440</v>
      </c>
      <c r="K73" s="69">
        <v>120</v>
      </c>
      <c r="L73" s="69">
        <v>340</v>
      </c>
      <c r="M73" s="130">
        <v>175</v>
      </c>
      <c r="N73" s="69">
        <v>20</v>
      </c>
      <c r="O73" s="130">
        <v>50</v>
      </c>
      <c r="P73" s="69">
        <v>95</v>
      </c>
      <c r="Q73" s="130">
        <v>30</v>
      </c>
      <c r="R73" s="69">
        <v>155</v>
      </c>
      <c r="S73" s="69">
        <v>360</v>
      </c>
      <c r="T73" s="69">
        <v>95</v>
      </c>
      <c r="U73" s="69">
        <v>105</v>
      </c>
      <c r="V73" s="130">
        <v>35</v>
      </c>
      <c r="W73" s="69">
        <v>130</v>
      </c>
      <c r="X73" s="829">
        <v>5</v>
      </c>
      <c r="Y73" s="925">
        <v>10</v>
      </c>
      <c r="Z73" s="751"/>
      <c r="AA73" s="751"/>
      <c r="AB73" s="751"/>
    </row>
    <row r="74" spans="1:29" s="24" customFormat="1" ht="13.15" customHeight="1" x14ac:dyDescent="0.2">
      <c r="A74" s="230">
        <v>2</v>
      </c>
      <c r="B74" s="245">
        <v>17805</v>
      </c>
      <c r="C74" s="830">
        <v>11260</v>
      </c>
      <c r="D74" s="100">
        <v>6550</v>
      </c>
      <c r="E74" s="245">
        <v>120</v>
      </c>
      <c r="F74" s="100">
        <v>415</v>
      </c>
      <c r="G74" s="100">
        <v>1580</v>
      </c>
      <c r="H74" s="100">
        <v>85</v>
      </c>
      <c r="I74" s="245">
        <v>465</v>
      </c>
      <c r="J74" s="100">
        <v>1150</v>
      </c>
      <c r="K74" s="100">
        <v>305</v>
      </c>
      <c r="L74" s="100">
        <v>1115</v>
      </c>
      <c r="M74" s="245">
        <v>100</v>
      </c>
      <c r="N74" s="100">
        <v>5</v>
      </c>
      <c r="O74" s="245">
        <v>55</v>
      </c>
      <c r="P74" s="100">
        <v>160</v>
      </c>
      <c r="Q74" s="245">
        <v>95</v>
      </c>
      <c r="R74" s="100">
        <v>320</v>
      </c>
      <c r="S74" s="100">
        <v>365</v>
      </c>
      <c r="T74" s="100">
        <v>35</v>
      </c>
      <c r="U74" s="100">
        <v>85</v>
      </c>
      <c r="V74" s="245">
        <v>15</v>
      </c>
      <c r="W74" s="100">
        <v>35</v>
      </c>
      <c r="X74" s="830">
        <v>5</v>
      </c>
      <c r="Y74" s="925">
        <v>35</v>
      </c>
      <c r="Z74" s="751"/>
      <c r="AA74" s="751"/>
      <c r="AB74" s="751"/>
    </row>
    <row r="75" spans="1:29" s="24" customFormat="1" ht="13.15" customHeight="1" x14ac:dyDescent="0.2">
      <c r="A75" s="230">
        <v>3</v>
      </c>
      <c r="B75" s="245">
        <v>20975</v>
      </c>
      <c r="C75" s="830">
        <v>14585</v>
      </c>
      <c r="D75" s="100">
        <v>6390</v>
      </c>
      <c r="E75" s="245">
        <v>200</v>
      </c>
      <c r="F75" s="100">
        <v>485</v>
      </c>
      <c r="G75" s="100">
        <v>1260</v>
      </c>
      <c r="H75" s="100">
        <v>95</v>
      </c>
      <c r="I75" s="245">
        <v>520</v>
      </c>
      <c r="J75" s="100">
        <v>1225</v>
      </c>
      <c r="K75" s="100">
        <v>215</v>
      </c>
      <c r="L75" s="100">
        <v>835</v>
      </c>
      <c r="M75" s="245">
        <v>130</v>
      </c>
      <c r="N75" s="100">
        <v>20</v>
      </c>
      <c r="O75" s="245">
        <v>65</v>
      </c>
      <c r="P75" s="100">
        <v>230</v>
      </c>
      <c r="Q75" s="245">
        <v>65</v>
      </c>
      <c r="R75" s="100">
        <v>285</v>
      </c>
      <c r="S75" s="100">
        <v>445</v>
      </c>
      <c r="T75" s="100">
        <v>105</v>
      </c>
      <c r="U75" s="100">
        <v>65</v>
      </c>
      <c r="V75" s="245">
        <v>20</v>
      </c>
      <c r="W75" s="100">
        <v>90</v>
      </c>
      <c r="X75" s="830">
        <v>5</v>
      </c>
      <c r="Y75" s="925">
        <v>25</v>
      </c>
      <c r="Z75" s="751"/>
      <c r="AA75" s="751"/>
      <c r="AB75" s="751"/>
    </row>
    <row r="76" spans="1:29" s="24" customFormat="1" ht="13.15" customHeight="1" x14ac:dyDescent="0.2">
      <c r="A76" s="230">
        <v>4</v>
      </c>
      <c r="B76" s="245">
        <v>18650</v>
      </c>
      <c r="C76" s="830">
        <v>14525</v>
      </c>
      <c r="D76" s="100">
        <v>4125</v>
      </c>
      <c r="E76" s="245">
        <v>140</v>
      </c>
      <c r="F76" s="100">
        <v>140</v>
      </c>
      <c r="G76" s="100">
        <v>585</v>
      </c>
      <c r="H76" s="100">
        <v>140</v>
      </c>
      <c r="I76" s="245">
        <v>330</v>
      </c>
      <c r="J76" s="100">
        <v>810</v>
      </c>
      <c r="K76" s="100">
        <v>290</v>
      </c>
      <c r="L76" s="100">
        <v>600</v>
      </c>
      <c r="M76" s="245">
        <v>120</v>
      </c>
      <c r="N76" s="100">
        <v>15</v>
      </c>
      <c r="O76" s="245">
        <v>40</v>
      </c>
      <c r="P76" s="100">
        <v>160</v>
      </c>
      <c r="Q76" s="245">
        <v>30</v>
      </c>
      <c r="R76" s="100">
        <v>160</v>
      </c>
      <c r="S76" s="100">
        <v>345</v>
      </c>
      <c r="T76" s="100">
        <v>60</v>
      </c>
      <c r="U76" s="100">
        <v>45</v>
      </c>
      <c r="V76" s="245">
        <v>25</v>
      </c>
      <c r="W76" s="100">
        <v>70</v>
      </c>
      <c r="X76" s="830">
        <v>5</v>
      </c>
      <c r="Y76" s="925">
        <v>20</v>
      </c>
      <c r="Z76" s="751"/>
      <c r="AA76" s="751"/>
      <c r="AB76" s="751"/>
    </row>
    <row r="77" spans="1:29" s="24" customFormat="1" ht="13.15" customHeight="1" x14ac:dyDescent="0.2">
      <c r="A77" s="230">
        <v>5</v>
      </c>
      <c r="B77" s="245">
        <v>10835</v>
      </c>
      <c r="C77" s="830">
        <v>9650</v>
      </c>
      <c r="D77" s="100">
        <v>1185</v>
      </c>
      <c r="E77" s="245">
        <v>60</v>
      </c>
      <c r="F77" s="100">
        <v>35</v>
      </c>
      <c r="G77" s="100">
        <v>80</v>
      </c>
      <c r="H77" s="100">
        <v>35</v>
      </c>
      <c r="I77" s="245">
        <v>140</v>
      </c>
      <c r="J77" s="100">
        <v>200</v>
      </c>
      <c r="K77" s="100">
        <v>40</v>
      </c>
      <c r="L77" s="100">
        <v>160</v>
      </c>
      <c r="M77" s="245">
        <v>115</v>
      </c>
      <c r="N77" s="100">
        <v>5</v>
      </c>
      <c r="O77" s="245">
        <v>10</v>
      </c>
      <c r="P77" s="100">
        <v>40</v>
      </c>
      <c r="Q77" s="245">
        <v>0</v>
      </c>
      <c r="R77" s="100">
        <v>50</v>
      </c>
      <c r="S77" s="100">
        <v>90</v>
      </c>
      <c r="T77" s="100">
        <v>45</v>
      </c>
      <c r="U77" s="100">
        <v>15</v>
      </c>
      <c r="V77" s="245">
        <v>15</v>
      </c>
      <c r="W77" s="100">
        <v>45</v>
      </c>
      <c r="X77" s="830">
        <v>5</v>
      </c>
      <c r="Y77" s="925">
        <v>0</v>
      </c>
      <c r="Z77" s="751"/>
      <c r="AA77" s="751"/>
      <c r="AB77" s="751"/>
    </row>
    <row r="78" spans="1:29" s="24" customFormat="1" ht="13.15" customHeight="1" x14ac:dyDescent="0.2">
      <c r="A78" s="230">
        <v>6</v>
      </c>
      <c r="B78" s="245">
        <v>7200</v>
      </c>
      <c r="C78" s="830">
        <v>6700</v>
      </c>
      <c r="D78" s="100">
        <v>505</v>
      </c>
      <c r="E78" s="245">
        <v>35</v>
      </c>
      <c r="F78" s="100">
        <v>10</v>
      </c>
      <c r="G78" s="100">
        <v>55</v>
      </c>
      <c r="H78" s="100">
        <v>25</v>
      </c>
      <c r="I78" s="245">
        <v>90</v>
      </c>
      <c r="J78" s="100">
        <v>70</v>
      </c>
      <c r="K78" s="100">
        <v>25</v>
      </c>
      <c r="L78" s="100">
        <v>35</v>
      </c>
      <c r="M78" s="245">
        <v>60</v>
      </c>
      <c r="N78" s="100">
        <v>5</v>
      </c>
      <c r="O78" s="245">
        <v>5</v>
      </c>
      <c r="P78" s="100">
        <v>10</v>
      </c>
      <c r="Q78" s="245">
        <v>0</v>
      </c>
      <c r="R78" s="100">
        <v>15</v>
      </c>
      <c r="S78" s="100">
        <v>10</v>
      </c>
      <c r="T78" s="100">
        <v>20</v>
      </c>
      <c r="U78" s="100">
        <v>15</v>
      </c>
      <c r="V78" s="245">
        <v>5</v>
      </c>
      <c r="W78" s="100">
        <v>10</v>
      </c>
      <c r="X78" s="830">
        <v>0</v>
      </c>
      <c r="Y78" s="92">
        <v>5</v>
      </c>
      <c r="Z78" s="751"/>
      <c r="AA78" s="751"/>
      <c r="AB78" s="751"/>
    </row>
    <row r="79" spans="1:29" s="24" customFormat="1" ht="13.15" customHeight="1" x14ac:dyDescent="0.2">
      <c r="A79" s="230">
        <v>7</v>
      </c>
      <c r="B79" s="245">
        <v>4680</v>
      </c>
      <c r="C79" s="830">
        <v>4155</v>
      </c>
      <c r="D79" s="100">
        <v>525</v>
      </c>
      <c r="E79" s="245">
        <v>25</v>
      </c>
      <c r="F79" s="100">
        <v>5</v>
      </c>
      <c r="G79" s="100">
        <v>70</v>
      </c>
      <c r="H79" s="100">
        <v>20</v>
      </c>
      <c r="I79" s="245">
        <v>65</v>
      </c>
      <c r="J79" s="100">
        <v>90</v>
      </c>
      <c r="K79" s="100">
        <v>25</v>
      </c>
      <c r="L79" s="100">
        <v>70</v>
      </c>
      <c r="M79" s="245">
        <v>35</v>
      </c>
      <c r="N79" s="100">
        <v>5</v>
      </c>
      <c r="O79" s="245">
        <v>5</v>
      </c>
      <c r="P79" s="100">
        <v>25</v>
      </c>
      <c r="Q79" s="245">
        <v>0</v>
      </c>
      <c r="R79" s="100">
        <v>5</v>
      </c>
      <c r="S79" s="100">
        <v>30</v>
      </c>
      <c r="T79" s="100">
        <v>15</v>
      </c>
      <c r="U79" s="100">
        <v>10</v>
      </c>
      <c r="V79" s="245">
        <v>5</v>
      </c>
      <c r="W79" s="100">
        <v>15</v>
      </c>
      <c r="X79" s="830">
        <v>0</v>
      </c>
      <c r="Y79" s="92">
        <v>0</v>
      </c>
      <c r="Z79" s="751"/>
      <c r="AA79" s="751"/>
      <c r="AB79" s="751"/>
    </row>
    <row r="80" spans="1:29" s="24" customFormat="1" ht="13.15" customHeight="1" x14ac:dyDescent="0.2">
      <c r="A80" s="230">
        <v>8</v>
      </c>
      <c r="B80" s="245">
        <v>5505</v>
      </c>
      <c r="C80" s="830">
        <v>4490</v>
      </c>
      <c r="D80" s="100">
        <v>1015</v>
      </c>
      <c r="E80" s="245">
        <v>25</v>
      </c>
      <c r="F80" s="100">
        <v>35</v>
      </c>
      <c r="G80" s="100">
        <v>145</v>
      </c>
      <c r="H80" s="100">
        <v>5</v>
      </c>
      <c r="I80" s="245">
        <v>140</v>
      </c>
      <c r="J80" s="100">
        <v>250</v>
      </c>
      <c r="K80" s="100">
        <v>30</v>
      </c>
      <c r="L80" s="100">
        <v>140</v>
      </c>
      <c r="M80" s="245">
        <v>30</v>
      </c>
      <c r="N80" s="100">
        <v>5</v>
      </c>
      <c r="O80" s="245">
        <v>5</v>
      </c>
      <c r="P80" s="100">
        <v>25</v>
      </c>
      <c r="Q80" s="245">
        <v>5</v>
      </c>
      <c r="R80" s="100">
        <v>60</v>
      </c>
      <c r="S80" s="100">
        <v>60</v>
      </c>
      <c r="T80" s="100">
        <v>25</v>
      </c>
      <c r="U80" s="100">
        <v>10</v>
      </c>
      <c r="V80" s="245">
        <v>0</v>
      </c>
      <c r="W80" s="100">
        <v>5</v>
      </c>
      <c r="X80" s="830">
        <v>0</v>
      </c>
      <c r="Y80" s="925">
        <v>5</v>
      </c>
      <c r="Z80" s="751"/>
      <c r="AA80" s="751"/>
      <c r="AB80" s="751"/>
    </row>
    <row r="81" spans="1:29" s="24" customFormat="1" ht="13.15" customHeight="1" x14ac:dyDescent="0.2">
      <c r="A81" s="230">
        <v>9</v>
      </c>
      <c r="B81" s="245">
        <v>5385</v>
      </c>
      <c r="C81" s="830">
        <v>4395</v>
      </c>
      <c r="D81" s="100">
        <v>990</v>
      </c>
      <c r="E81" s="245">
        <v>40</v>
      </c>
      <c r="F81" s="100">
        <v>50</v>
      </c>
      <c r="G81" s="100">
        <v>90</v>
      </c>
      <c r="H81" s="100">
        <v>10</v>
      </c>
      <c r="I81" s="245">
        <v>60</v>
      </c>
      <c r="J81" s="100">
        <v>210</v>
      </c>
      <c r="K81" s="100">
        <v>15</v>
      </c>
      <c r="L81" s="100">
        <v>155</v>
      </c>
      <c r="M81" s="245">
        <v>35</v>
      </c>
      <c r="N81" s="100">
        <v>0</v>
      </c>
      <c r="O81" s="245">
        <v>0</v>
      </c>
      <c r="P81" s="100">
        <v>150</v>
      </c>
      <c r="Q81" s="245">
        <v>5</v>
      </c>
      <c r="R81" s="100">
        <v>45</v>
      </c>
      <c r="S81" s="100">
        <v>75</v>
      </c>
      <c r="T81" s="100">
        <v>5</v>
      </c>
      <c r="U81" s="100">
        <v>15</v>
      </c>
      <c r="V81" s="245">
        <v>5</v>
      </c>
      <c r="W81" s="100">
        <v>10</v>
      </c>
      <c r="X81" s="830">
        <v>0</v>
      </c>
      <c r="Y81" s="925">
        <v>10</v>
      </c>
      <c r="Z81" s="751"/>
      <c r="AA81" s="751"/>
      <c r="AB81" s="751"/>
    </row>
    <row r="82" spans="1:29" s="24" customFormat="1" ht="13.15" customHeight="1" x14ac:dyDescent="0.2">
      <c r="A82" s="87">
        <v>10</v>
      </c>
      <c r="B82" s="245">
        <v>9340</v>
      </c>
      <c r="C82" s="830">
        <v>8615</v>
      </c>
      <c r="D82" s="100">
        <v>725</v>
      </c>
      <c r="E82" s="245">
        <v>40</v>
      </c>
      <c r="F82" s="100">
        <v>25</v>
      </c>
      <c r="G82" s="100">
        <v>50</v>
      </c>
      <c r="H82" s="100">
        <v>15</v>
      </c>
      <c r="I82" s="245">
        <v>130</v>
      </c>
      <c r="J82" s="100">
        <v>145</v>
      </c>
      <c r="K82" s="100">
        <v>25</v>
      </c>
      <c r="L82" s="100">
        <v>90</v>
      </c>
      <c r="M82" s="245">
        <v>50</v>
      </c>
      <c r="N82" s="100">
        <v>10</v>
      </c>
      <c r="O82" s="245">
        <v>5</v>
      </c>
      <c r="P82" s="100">
        <v>35</v>
      </c>
      <c r="Q82" s="245">
        <v>0</v>
      </c>
      <c r="R82" s="100">
        <v>20</v>
      </c>
      <c r="S82" s="100">
        <v>20</v>
      </c>
      <c r="T82" s="100">
        <v>30</v>
      </c>
      <c r="U82" s="100">
        <v>5</v>
      </c>
      <c r="V82" s="245">
        <v>5</v>
      </c>
      <c r="W82" s="100">
        <v>20</v>
      </c>
      <c r="X82" s="830">
        <v>0</v>
      </c>
      <c r="Y82" s="925">
        <v>0</v>
      </c>
      <c r="Z82" s="751"/>
      <c r="AA82" s="751"/>
      <c r="AB82" s="751"/>
    </row>
    <row r="83" spans="1:29" s="24" customFormat="1" ht="13.15" customHeight="1" x14ac:dyDescent="0.2">
      <c r="A83" s="87">
        <v>11</v>
      </c>
      <c r="B83" s="245">
        <v>10630</v>
      </c>
      <c r="C83" s="830">
        <v>8570</v>
      </c>
      <c r="D83" s="100">
        <v>2060</v>
      </c>
      <c r="E83" s="245">
        <v>95</v>
      </c>
      <c r="F83" s="100">
        <v>40</v>
      </c>
      <c r="G83" s="100">
        <v>180</v>
      </c>
      <c r="H83" s="100">
        <v>80</v>
      </c>
      <c r="I83" s="245">
        <v>245</v>
      </c>
      <c r="J83" s="100">
        <v>390</v>
      </c>
      <c r="K83" s="100">
        <v>100</v>
      </c>
      <c r="L83" s="100">
        <v>315</v>
      </c>
      <c r="M83" s="245">
        <v>110</v>
      </c>
      <c r="N83" s="100">
        <v>15</v>
      </c>
      <c r="O83" s="245">
        <v>15</v>
      </c>
      <c r="P83" s="100">
        <v>30</v>
      </c>
      <c r="Q83" s="245">
        <v>35</v>
      </c>
      <c r="R83" s="100">
        <v>60</v>
      </c>
      <c r="S83" s="100">
        <v>120</v>
      </c>
      <c r="T83" s="100">
        <v>125</v>
      </c>
      <c r="U83" s="100">
        <v>50</v>
      </c>
      <c r="V83" s="245">
        <v>10</v>
      </c>
      <c r="W83" s="100">
        <v>40</v>
      </c>
      <c r="X83" s="830">
        <v>5</v>
      </c>
      <c r="Y83" s="925">
        <v>10</v>
      </c>
      <c r="Z83" s="751"/>
      <c r="AA83" s="751"/>
      <c r="AB83" s="751"/>
    </row>
    <row r="84" spans="1:29" s="24" customFormat="1" ht="13.15" customHeight="1" x14ac:dyDescent="0.2">
      <c r="A84" s="87">
        <v>12</v>
      </c>
      <c r="B84" s="245">
        <v>13650</v>
      </c>
      <c r="C84" s="830">
        <v>11210</v>
      </c>
      <c r="D84" s="100">
        <v>2440</v>
      </c>
      <c r="E84" s="245">
        <v>130</v>
      </c>
      <c r="F84" s="100">
        <v>75</v>
      </c>
      <c r="G84" s="100">
        <v>265</v>
      </c>
      <c r="H84" s="100">
        <v>90</v>
      </c>
      <c r="I84" s="245">
        <v>290</v>
      </c>
      <c r="J84" s="100">
        <v>500</v>
      </c>
      <c r="K84" s="100">
        <v>105</v>
      </c>
      <c r="L84" s="100">
        <v>290</v>
      </c>
      <c r="M84" s="245">
        <v>105</v>
      </c>
      <c r="N84" s="100">
        <v>5</v>
      </c>
      <c r="O84" s="245">
        <v>40</v>
      </c>
      <c r="P84" s="100">
        <v>80</v>
      </c>
      <c r="Q84" s="245">
        <v>20</v>
      </c>
      <c r="R84" s="100">
        <v>75</v>
      </c>
      <c r="S84" s="100">
        <v>215</v>
      </c>
      <c r="T84" s="100">
        <v>30</v>
      </c>
      <c r="U84" s="100">
        <v>55</v>
      </c>
      <c r="V84" s="245">
        <v>20</v>
      </c>
      <c r="W84" s="100">
        <v>40</v>
      </c>
      <c r="X84" s="830">
        <v>0</v>
      </c>
      <c r="Y84" s="925">
        <v>5</v>
      </c>
      <c r="Z84" s="751"/>
      <c r="AA84" s="751"/>
      <c r="AB84" s="751"/>
    </row>
    <row r="85" spans="1:29" s="39" customFormat="1" ht="12" customHeight="1" x14ac:dyDescent="0.2">
      <c r="A85" s="87"/>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751"/>
      <c r="AA85" s="751"/>
      <c r="AB85" s="751"/>
    </row>
    <row r="86" spans="1:29" s="26" customFormat="1" x14ac:dyDescent="0.2">
      <c r="A86" s="87" t="s">
        <v>247</v>
      </c>
      <c r="B86" s="152">
        <v>139315</v>
      </c>
      <c r="C86" s="152">
        <v>109390</v>
      </c>
      <c r="D86" s="152">
        <v>29935</v>
      </c>
      <c r="E86" s="152">
        <v>1155</v>
      </c>
      <c r="F86" s="102">
        <v>1495</v>
      </c>
      <c r="G86" s="102">
        <v>4665</v>
      </c>
      <c r="H86" s="102">
        <v>880</v>
      </c>
      <c r="I86" s="152">
        <v>2735</v>
      </c>
      <c r="J86" s="102">
        <v>5480</v>
      </c>
      <c r="K86" s="102">
        <v>1295</v>
      </c>
      <c r="L86" s="102">
        <v>4145</v>
      </c>
      <c r="M86" s="152">
        <v>1065</v>
      </c>
      <c r="N86" s="102">
        <v>110</v>
      </c>
      <c r="O86" s="152">
        <v>295</v>
      </c>
      <c r="P86" s="102">
        <v>1040</v>
      </c>
      <c r="Q86" s="152">
        <v>285</v>
      </c>
      <c r="R86" s="102">
        <v>1250</v>
      </c>
      <c r="S86" s="102">
        <v>2135</v>
      </c>
      <c r="T86" s="102">
        <v>590</v>
      </c>
      <c r="U86" s="102">
        <v>475</v>
      </c>
      <c r="V86" s="152">
        <v>160</v>
      </c>
      <c r="W86" s="102">
        <v>510</v>
      </c>
      <c r="X86" s="831">
        <v>30</v>
      </c>
      <c r="Y86" s="152">
        <v>125</v>
      </c>
      <c r="Z86" s="751"/>
      <c r="AA86" s="751"/>
      <c r="AB86" s="751"/>
    </row>
    <row r="87" spans="1:29" s="26" customFormat="1" ht="14.25" x14ac:dyDescent="0.2">
      <c r="A87" s="87"/>
      <c r="B87" s="102"/>
      <c r="C87" s="102"/>
      <c r="D87" s="102"/>
      <c r="E87" s="102"/>
      <c r="F87" s="102"/>
      <c r="G87" s="102"/>
      <c r="H87" s="102"/>
      <c r="I87" s="102"/>
      <c r="J87" s="102"/>
      <c r="K87" s="102"/>
      <c r="L87" s="102"/>
      <c r="M87" s="102"/>
      <c r="N87" s="102"/>
      <c r="O87" s="102"/>
      <c r="P87" s="102"/>
      <c r="Q87" s="102"/>
      <c r="R87" s="102"/>
      <c r="S87" s="102"/>
      <c r="T87" s="289"/>
      <c r="U87" s="290"/>
      <c r="V87" s="290"/>
      <c r="W87" s="290"/>
      <c r="Y87" s="290"/>
    </row>
    <row r="88" spans="1:29" s="26" customFormat="1" ht="12" x14ac:dyDescent="0.2">
      <c r="A88" s="223" t="s">
        <v>204</v>
      </c>
      <c r="B88" s="223"/>
      <c r="C88" s="223"/>
      <c r="D88" s="223"/>
      <c r="E88" s="223"/>
      <c r="F88" s="223"/>
      <c r="G88" s="223"/>
      <c r="H88" s="223"/>
      <c r="I88" s="223"/>
      <c r="J88" s="223"/>
      <c r="K88" s="223"/>
      <c r="L88" s="287"/>
      <c r="M88" s="223"/>
      <c r="N88" s="223"/>
      <c r="O88" s="223"/>
      <c r="P88" s="223"/>
      <c r="Q88" s="223"/>
      <c r="R88" s="223"/>
      <c r="S88" s="223"/>
      <c r="T88" s="290"/>
      <c r="U88" s="290"/>
      <c r="V88" s="223"/>
      <c r="W88" s="223"/>
      <c r="X88" s="290"/>
      <c r="Y88" s="290"/>
    </row>
    <row r="89" spans="1:29" s="26" customFormat="1" ht="12" x14ac:dyDescent="0.2">
      <c r="A89" s="223" t="s">
        <v>205</v>
      </c>
      <c r="B89" s="223"/>
      <c r="C89" s="223"/>
      <c r="D89" s="223"/>
      <c r="E89" s="223"/>
      <c r="F89" s="223"/>
      <c r="G89" s="223"/>
      <c r="H89" s="223"/>
      <c r="I89" s="223"/>
      <c r="J89" s="223"/>
      <c r="K89" s="223"/>
      <c r="L89" s="287"/>
      <c r="M89" s="223"/>
      <c r="N89" s="223"/>
      <c r="O89" s="223"/>
      <c r="P89" s="223"/>
      <c r="Q89" s="223"/>
      <c r="R89" s="223"/>
      <c r="S89" s="223"/>
      <c r="T89" s="290"/>
      <c r="U89" s="290"/>
      <c r="V89" s="223"/>
      <c r="W89" s="223"/>
      <c r="X89" s="290"/>
      <c r="Y89" s="290"/>
    </row>
    <row r="90" spans="1:29" s="26" customFormat="1" ht="12" x14ac:dyDescent="0.2">
      <c r="A90" s="223" t="s">
        <v>343</v>
      </c>
      <c r="B90" s="223"/>
      <c r="C90" s="223"/>
      <c r="D90" s="223"/>
      <c r="E90" s="223"/>
      <c r="F90" s="223"/>
      <c r="G90" s="223"/>
      <c r="H90" s="223"/>
      <c r="I90" s="223"/>
      <c r="J90" s="223"/>
      <c r="K90" s="223"/>
      <c r="L90" s="287"/>
      <c r="M90" s="223"/>
      <c r="N90" s="223"/>
      <c r="O90" s="223"/>
      <c r="P90" s="223"/>
      <c r="Q90" s="223"/>
      <c r="R90" s="223"/>
      <c r="S90" s="223"/>
      <c r="T90" s="290"/>
      <c r="U90" s="290"/>
      <c r="V90" s="223"/>
      <c r="W90" s="223"/>
      <c r="X90" s="290"/>
      <c r="Y90" s="290"/>
    </row>
    <row r="91" spans="1:29" s="26" customFormat="1" ht="12" x14ac:dyDescent="0.2">
      <c r="A91" s="223" t="s">
        <v>474</v>
      </c>
      <c r="B91" s="223"/>
      <c r="C91" s="223"/>
      <c r="D91" s="223"/>
      <c r="E91" s="223"/>
      <c r="F91" s="223"/>
      <c r="G91" s="223"/>
      <c r="H91" s="223"/>
      <c r="I91" s="223"/>
      <c r="J91" s="223"/>
      <c r="K91" s="223"/>
      <c r="L91" s="223"/>
      <c r="M91" s="287"/>
      <c r="N91" s="223"/>
      <c r="O91" s="223"/>
      <c r="P91" s="223"/>
      <c r="Q91" s="223"/>
      <c r="R91" s="223"/>
      <c r="S91" s="223"/>
      <c r="T91" s="290"/>
      <c r="U91" s="290"/>
      <c r="V91" s="223"/>
      <c r="W91" s="223"/>
      <c r="X91" s="290"/>
      <c r="Y91" s="290"/>
    </row>
    <row r="92" spans="1:29" s="26" customFormat="1" ht="12" x14ac:dyDescent="0.2">
      <c r="A92" s="223" t="s">
        <v>323</v>
      </c>
      <c r="B92" s="223"/>
      <c r="C92" s="223"/>
      <c r="D92" s="223"/>
      <c r="E92" s="223"/>
      <c r="F92" s="223"/>
      <c r="G92" s="223"/>
      <c r="H92" s="223"/>
      <c r="I92" s="223"/>
      <c r="J92" s="223"/>
      <c r="K92" s="223"/>
      <c r="L92" s="223"/>
      <c r="M92" s="223"/>
      <c r="N92" s="223"/>
      <c r="O92" s="223"/>
      <c r="P92" s="223"/>
      <c r="Q92" s="223"/>
      <c r="R92" s="223"/>
      <c r="S92" s="223"/>
      <c r="T92" s="290"/>
      <c r="U92" s="290"/>
      <c r="V92" s="223"/>
      <c r="W92" s="223"/>
      <c r="X92" s="290"/>
      <c r="Y92" s="290"/>
    </row>
    <row r="93" spans="1:29" x14ac:dyDescent="0.2">
      <c r="A93" s="223" t="s">
        <v>475</v>
      </c>
      <c r="B93" s="223"/>
      <c r="C93" s="223"/>
      <c r="D93" s="223"/>
      <c r="E93" s="223"/>
      <c r="F93" s="223"/>
      <c r="G93" s="223"/>
      <c r="H93" s="223"/>
      <c r="I93" s="223"/>
      <c r="J93" s="223"/>
      <c r="K93" s="223"/>
      <c r="L93" s="223"/>
      <c r="M93" s="223"/>
      <c r="N93" s="223"/>
      <c r="O93" s="223"/>
      <c r="P93" s="223"/>
      <c r="Q93" s="223"/>
      <c r="R93" s="223"/>
      <c r="S93" s="223"/>
      <c r="T93" s="290"/>
      <c r="U93" s="290"/>
      <c r="V93" s="223"/>
      <c r="W93" s="223"/>
      <c r="X93" s="290"/>
      <c r="Y93" s="290"/>
    </row>
    <row r="94" spans="1:29" x14ac:dyDescent="0.2">
      <c r="A94" s="223" t="s">
        <v>206</v>
      </c>
      <c r="B94" s="223"/>
      <c r="C94" s="223"/>
      <c r="D94" s="223"/>
      <c r="E94" s="223"/>
      <c r="F94" s="223"/>
      <c r="G94" s="223"/>
      <c r="H94" s="223"/>
      <c r="I94" s="223"/>
      <c r="J94" s="223"/>
      <c r="K94" s="223"/>
      <c r="L94" s="223"/>
      <c r="M94" s="223"/>
      <c r="N94" s="223"/>
      <c r="O94" s="223"/>
      <c r="P94" s="223"/>
      <c r="Q94" s="223"/>
      <c r="R94" s="223"/>
      <c r="S94" s="223"/>
      <c r="T94" s="290"/>
      <c r="U94" s="53"/>
      <c r="V94" s="223"/>
      <c r="W94" s="223"/>
      <c r="X94" s="290"/>
      <c r="Y94" s="290"/>
      <c r="Z94" s="26"/>
      <c r="AA94" s="26"/>
      <c r="AB94" s="26"/>
      <c r="AC94" s="26"/>
    </row>
    <row r="95" spans="1:29"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26"/>
      <c r="AA95" s="26"/>
      <c r="AB95" s="26"/>
      <c r="AC95" s="26"/>
    </row>
    <row r="96" spans="1:29" x14ac:dyDescent="0.2">
      <c r="A96" s="520"/>
      <c r="B96" s="520"/>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26"/>
      <c r="AA96" s="26"/>
      <c r="AB96" s="26"/>
      <c r="AC96" s="26"/>
    </row>
    <row r="97" spans="1:29" x14ac:dyDescent="0.2">
      <c r="A97" s="65" t="s">
        <v>219</v>
      </c>
      <c r="B97" s="55"/>
      <c r="C97" s="55"/>
      <c r="D97" s="55"/>
      <c r="E97" s="55"/>
      <c r="F97" s="55"/>
      <c r="G97" s="55"/>
      <c r="H97" s="55"/>
      <c r="I97" s="55"/>
      <c r="J97" s="55"/>
      <c r="K97" s="55"/>
      <c r="L97" s="55"/>
      <c r="M97" s="55"/>
      <c r="N97" s="55"/>
      <c r="O97" s="55"/>
      <c r="P97" s="55"/>
      <c r="Q97" s="55"/>
      <c r="R97" s="55"/>
      <c r="U97" s="53"/>
      <c r="V97" s="55"/>
      <c r="Y97" s="66" t="s">
        <v>242</v>
      </c>
      <c r="Z97" s="26"/>
      <c r="AA97" s="26"/>
      <c r="AB97" s="26"/>
      <c r="AC97" s="26"/>
    </row>
    <row r="98" spans="1:29" x14ac:dyDescent="0.2">
      <c r="A98" s="53"/>
      <c r="B98" s="53"/>
      <c r="C98" s="53"/>
      <c r="D98" s="53"/>
      <c r="E98" s="53"/>
      <c r="F98" s="53"/>
      <c r="G98" s="53"/>
      <c r="H98" s="53"/>
      <c r="I98" s="53"/>
      <c r="J98" s="53"/>
      <c r="K98" s="53"/>
      <c r="L98" s="53"/>
      <c r="M98" s="53"/>
      <c r="N98" s="53"/>
      <c r="O98" s="53"/>
      <c r="P98" s="53"/>
      <c r="Q98" s="53"/>
      <c r="R98" s="53"/>
      <c r="S98" s="53"/>
      <c r="T98" s="53"/>
      <c r="U98" s="53"/>
      <c r="V98" s="53"/>
      <c r="W98" s="53"/>
      <c r="X98" s="53"/>
      <c r="Y98" s="26"/>
      <c r="Z98" s="26"/>
      <c r="AA98" s="26"/>
      <c r="AB98" s="26"/>
      <c r="AC98" s="26"/>
    </row>
    <row r="99" spans="1:29" x14ac:dyDescent="0.2">
      <c r="Y99" s="26"/>
      <c r="Z99" s="26"/>
      <c r="AA99" s="26"/>
      <c r="AB99" s="26"/>
      <c r="AC99" s="26"/>
    </row>
  </sheetData>
  <mergeCells count="26">
    <mergeCell ref="Y5:Y7"/>
    <mergeCell ref="K6:K7"/>
    <mergeCell ref="L6:L7"/>
    <mergeCell ref="M6:M7"/>
    <mergeCell ref="E5:H5"/>
    <mergeCell ref="I5:L5"/>
    <mergeCell ref="M5:N5"/>
    <mergeCell ref="N6:N7"/>
    <mergeCell ref="E6:E7"/>
    <mergeCell ref="F6:F7"/>
    <mergeCell ref="G6:G7"/>
    <mergeCell ref="H6:H7"/>
    <mergeCell ref="I6:J6"/>
    <mergeCell ref="O6:O7"/>
    <mergeCell ref="P6:P7"/>
    <mergeCell ref="Q5:U5"/>
    <mergeCell ref="V5:W5"/>
    <mergeCell ref="X5:X7"/>
    <mergeCell ref="O5:P5"/>
    <mergeCell ref="T6:T7"/>
    <mergeCell ref="U6:U7"/>
    <mergeCell ref="V6:V7"/>
    <mergeCell ref="W6:W7"/>
    <mergeCell ref="Q6:Q7"/>
    <mergeCell ref="R6:R7"/>
    <mergeCell ref="S6:S7"/>
  </mergeCells>
  <hyperlinks>
    <hyperlink ref="Y1" location="INHALT!A1" display="INHALT!A1" xr:uid="{2283AB3C-12C9-4EF5-B8DB-DE73FF769A4C}"/>
  </hyperlinks>
  <printOptions horizontalCentered="1" gridLines="1"/>
  <pageMargins left="0.27" right="0.39370078740157483" top="0.47244094488188981" bottom="0.47244094488188981" header="0.23622047244094491" footer="0.15748031496062992"/>
  <pageSetup paperSize="9" scale="55" firstPageNumber="38" orientation="landscape" useFirstPageNumber="1" r:id="rId1"/>
  <headerFooter alignWithMargins="0">
    <oddFooter>&amp;CSeite &amp;P</oddFooter>
  </headerFooter>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N100"/>
  <sheetViews>
    <sheetView zoomScale="92" zoomScaleNormal="92" zoomScaleSheetLayoutView="85" workbookViewId="0">
      <pane xSplit="2" ySplit="11" topLeftCell="C12" activePane="bottomRight" state="frozen"/>
      <selection activeCell="V64" sqref="V64"/>
      <selection pane="topRight" activeCell="V64" sqref="V64"/>
      <selection pane="bottomLeft" activeCell="V64" sqref="V64"/>
      <selection pane="bottomRight" activeCell="C89" sqref="C13:K89"/>
    </sheetView>
  </sheetViews>
  <sheetFormatPr baseColWidth="10" defaultRowHeight="12.75" x14ac:dyDescent="0.2"/>
  <cols>
    <col min="1" max="1" width="6.140625" customWidth="1"/>
    <col min="2" max="2" width="21.85546875" bestFit="1" customWidth="1"/>
    <col min="3" max="3" width="15" bestFit="1" customWidth="1"/>
    <col min="4" max="4" width="11.28515625" customWidth="1"/>
    <col min="5" max="5" width="10.7109375" customWidth="1"/>
    <col min="6" max="6" width="15.7109375" bestFit="1" customWidth="1"/>
    <col min="7" max="7" width="15.7109375" customWidth="1"/>
    <col min="8" max="8" width="11.42578125" customWidth="1"/>
    <col min="9" max="11" width="17.7109375" customWidth="1"/>
  </cols>
  <sheetData>
    <row r="1" spans="1:14" x14ac:dyDescent="0.2">
      <c r="A1" s="1054">
        <v>44561</v>
      </c>
      <c r="B1" s="55"/>
      <c r="C1" s="55"/>
      <c r="D1" s="55"/>
      <c r="E1" s="55"/>
      <c r="F1" s="55"/>
      <c r="G1" s="55"/>
      <c r="H1" s="55"/>
      <c r="I1" s="55"/>
      <c r="J1" s="55"/>
      <c r="K1" s="1068" t="str">
        <f>HYPERLINK("[Kleinräumige Statistik Daten Prototyp.xlsx]INHALT!A1","zum Inhaltsverzeichnis")</f>
        <v>zum Inhaltsverzeichnis</v>
      </c>
      <c r="L1" s="923"/>
    </row>
    <row r="2" spans="1:14" ht="15.75" x14ac:dyDescent="0.25">
      <c r="A2" s="54" t="str">
        <f>CONCATENATE("Einwohner in Ingolstadt am ",CONCATENATE(DAY(A1),".",MONTH(A1),".",YEAR(A1))," nach Migrationshintergrund")</f>
        <v>Einwohner in Ingolstadt am 31.12.2021 nach Migrationshintergrund</v>
      </c>
      <c r="B2" s="256"/>
      <c r="C2" s="55"/>
      <c r="D2" s="55"/>
      <c r="E2" s="55"/>
      <c r="F2" s="55"/>
      <c r="G2" s="55"/>
      <c r="H2" s="55"/>
      <c r="I2" s="55"/>
      <c r="J2" s="55"/>
      <c r="K2" s="55"/>
      <c r="L2" s="53"/>
    </row>
    <row r="3" spans="1:14" x14ac:dyDescent="0.2">
      <c r="A3" s="56" t="s">
        <v>1</v>
      </c>
      <c r="B3" s="55"/>
      <c r="C3" s="55"/>
      <c r="D3" s="55"/>
      <c r="E3" s="55"/>
      <c r="F3" s="55"/>
      <c r="G3" s="55"/>
      <c r="H3" s="55"/>
      <c r="I3" s="55"/>
      <c r="J3" s="55"/>
      <c r="K3" s="66" t="s">
        <v>495</v>
      </c>
      <c r="L3" s="53"/>
    </row>
    <row r="4" spans="1:14" ht="14.45" customHeight="1" x14ac:dyDescent="0.25">
      <c r="A4" s="1135"/>
      <c r="B4" s="1136"/>
      <c r="C4" s="1063">
        <v>5</v>
      </c>
      <c r="D4" s="1063">
        <v>6</v>
      </c>
      <c r="E4" s="1063">
        <v>7</v>
      </c>
      <c r="F4" s="1063">
        <v>8</v>
      </c>
      <c r="G4" s="1063">
        <v>11</v>
      </c>
      <c r="H4" s="1063">
        <v>5</v>
      </c>
      <c r="I4" s="1063">
        <v>12</v>
      </c>
      <c r="J4" s="1063">
        <v>13</v>
      </c>
      <c r="K4" s="1137">
        <v>14</v>
      </c>
      <c r="L4" s="53"/>
    </row>
    <row r="5" spans="1:14" ht="15.6" customHeight="1" x14ac:dyDescent="0.25">
      <c r="A5" s="262" t="s">
        <v>202</v>
      </c>
      <c r="B5" s="270" t="s">
        <v>170</v>
      </c>
      <c r="C5" s="172" t="s">
        <v>171</v>
      </c>
      <c r="D5" s="262"/>
      <c r="E5" s="262"/>
      <c r="F5" s="264"/>
      <c r="G5" s="264"/>
      <c r="H5" s="304" t="s">
        <v>171</v>
      </c>
      <c r="I5" s="133"/>
      <c r="J5" s="234"/>
      <c r="K5" s="234"/>
      <c r="L5" s="53"/>
    </row>
    <row r="6" spans="1:14" ht="15" x14ac:dyDescent="0.2">
      <c r="A6" s="167" t="s">
        <v>203</v>
      </c>
      <c r="B6" s="247" t="s">
        <v>172</v>
      </c>
      <c r="C6" s="915" t="s">
        <v>173</v>
      </c>
      <c r="D6" s="262" t="s">
        <v>150</v>
      </c>
      <c r="E6" s="234"/>
      <c r="F6" s="260"/>
      <c r="G6" s="260"/>
      <c r="H6" s="915" t="s">
        <v>173</v>
      </c>
      <c r="I6" s="263" t="s">
        <v>150</v>
      </c>
      <c r="J6" s="281" t="s">
        <v>150</v>
      </c>
      <c r="K6" s="263"/>
      <c r="L6" s="53"/>
    </row>
    <row r="7" spans="1:14" s="16" customFormat="1" ht="60" customHeight="1" x14ac:dyDescent="0.2">
      <c r="A7" s="257"/>
      <c r="B7" s="283"/>
      <c r="C7" s="283"/>
      <c r="D7" s="233" t="s">
        <v>18</v>
      </c>
      <c r="E7" s="253" t="s">
        <v>17</v>
      </c>
      <c r="F7" s="266"/>
      <c r="G7" s="267"/>
      <c r="H7" s="283"/>
      <c r="I7" s="275" t="s">
        <v>214</v>
      </c>
      <c r="J7" s="233" t="s">
        <v>243</v>
      </c>
      <c r="K7" s="916" t="s">
        <v>214</v>
      </c>
      <c r="L7" s="282"/>
    </row>
    <row r="8" spans="1:14" s="16" customFormat="1" ht="14.45" customHeight="1" x14ac:dyDescent="0.2">
      <c r="A8" s="257"/>
      <c r="B8" s="283"/>
      <c r="C8" s="283"/>
      <c r="D8" s="157"/>
      <c r="E8" s="233" t="s">
        <v>173</v>
      </c>
      <c r="F8" s="236" t="s">
        <v>150</v>
      </c>
      <c r="G8" s="235"/>
      <c r="H8" s="283"/>
      <c r="I8" s="157"/>
      <c r="J8" s="237"/>
      <c r="K8" s="157"/>
      <c r="L8" s="282"/>
    </row>
    <row r="9" spans="1:14" s="16" customFormat="1" ht="44.45" customHeight="1" x14ac:dyDescent="0.2">
      <c r="A9" s="167"/>
      <c r="B9" s="247"/>
      <c r="C9" s="914"/>
      <c r="D9" s="265"/>
      <c r="E9" s="261"/>
      <c r="F9" s="272" t="s">
        <v>174</v>
      </c>
      <c r="G9" s="261" t="s">
        <v>344</v>
      </c>
      <c r="H9" s="914"/>
      <c r="I9" s="265"/>
      <c r="J9" s="261"/>
      <c r="K9" s="917"/>
      <c r="L9" s="282"/>
    </row>
    <row r="10" spans="1:14" s="16" customFormat="1" ht="13.15" customHeight="1" x14ac:dyDescent="0.2">
      <c r="A10" s="167"/>
      <c r="B10" s="243"/>
      <c r="C10" s="273" t="s">
        <v>224</v>
      </c>
      <c r="D10" s="274" t="s">
        <v>224</v>
      </c>
      <c r="E10" s="274" t="s">
        <v>224</v>
      </c>
      <c r="F10" s="268" t="s">
        <v>224</v>
      </c>
      <c r="G10" s="268" t="s">
        <v>224</v>
      </c>
      <c r="H10" s="274" t="s">
        <v>224</v>
      </c>
      <c r="I10" s="274" t="s">
        <v>224</v>
      </c>
      <c r="J10" s="225" t="s">
        <v>223</v>
      </c>
      <c r="K10" s="668" t="s">
        <v>223</v>
      </c>
      <c r="L10" s="282"/>
    </row>
    <row r="11" spans="1:14" ht="11.65" customHeight="1" x14ac:dyDescent="0.2">
      <c r="A11" s="269"/>
      <c r="B11" s="271"/>
      <c r="C11" s="664">
        <v>1</v>
      </c>
      <c r="D11" s="665">
        <v>2</v>
      </c>
      <c r="E11" s="665">
        <v>3</v>
      </c>
      <c r="F11" s="665">
        <v>4</v>
      </c>
      <c r="G11" s="665">
        <v>5</v>
      </c>
      <c r="H11" s="665" t="s">
        <v>315</v>
      </c>
      <c r="I11" s="665" t="s">
        <v>345</v>
      </c>
      <c r="J11" s="666" t="s">
        <v>346</v>
      </c>
      <c r="K11" s="667" t="s">
        <v>347</v>
      </c>
      <c r="L11" s="53"/>
    </row>
    <row r="12" spans="1:14" ht="13.15" customHeight="1" x14ac:dyDescent="0.2">
      <c r="A12" s="58"/>
      <c r="B12" s="58"/>
      <c r="C12" s="258"/>
      <c r="D12" s="258"/>
      <c r="E12" s="258"/>
      <c r="F12" s="258"/>
      <c r="G12" s="258"/>
      <c r="H12" s="258"/>
      <c r="I12" s="59"/>
      <c r="J12" s="259"/>
      <c r="K12" s="110"/>
      <c r="L12" s="53"/>
    </row>
    <row r="13" spans="1:14" ht="13.15" customHeight="1" x14ac:dyDescent="0.2">
      <c r="A13" s="60">
        <v>10</v>
      </c>
      <c r="B13" s="61" t="s">
        <v>37</v>
      </c>
      <c r="C13" s="838">
        <v>555</v>
      </c>
      <c r="D13" s="838">
        <v>155</v>
      </c>
      <c r="E13" s="277">
        <v>405</v>
      </c>
      <c r="F13" s="277">
        <v>295</v>
      </c>
      <c r="G13" s="839">
        <v>105</v>
      </c>
      <c r="H13" s="838">
        <v>555</v>
      </c>
      <c r="I13" s="277">
        <v>260</v>
      </c>
      <c r="J13" s="702">
        <v>53.321364452423701</v>
      </c>
      <c r="K13" s="703">
        <v>46.678635547576306</v>
      </c>
      <c r="L13" s="648"/>
      <c r="N13" s="12"/>
    </row>
    <row r="14" spans="1:14" ht="13.15" customHeight="1" x14ac:dyDescent="0.2">
      <c r="A14" s="60">
        <v>11</v>
      </c>
      <c r="B14" s="61" t="s">
        <v>38</v>
      </c>
      <c r="C14" s="838">
        <v>1140</v>
      </c>
      <c r="D14" s="838">
        <v>400</v>
      </c>
      <c r="E14" s="277">
        <v>740</v>
      </c>
      <c r="F14" s="277">
        <v>550</v>
      </c>
      <c r="G14" s="839">
        <v>190</v>
      </c>
      <c r="H14" s="838">
        <v>1140</v>
      </c>
      <c r="I14" s="277">
        <v>590</v>
      </c>
      <c r="J14" s="702">
        <v>48.24868651488616</v>
      </c>
      <c r="K14" s="703">
        <v>51.75131348511384</v>
      </c>
      <c r="L14" s="648"/>
      <c r="N14" s="12"/>
    </row>
    <row r="15" spans="1:14" ht="13.15" customHeight="1" x14ac:dyDescent="0.2">
      <c r="A15" s="60">
        <v>12</v>
      </c>
      <c r="B15" s="61" t="s">
        <v>90</v>
      </c>
      <c r="C15" s="838">
        <v>2395</v>
      </c>
      <c r="D15" s="838">
        <v>685</v>
      </c>
      <c r="E15" s="277">
        <v>1710</v>
      </c>
      <c r="F15" s="277">
        <v>1305</v>
      </c>
      <c r="G15" s="839">
        <v>405</v>
      </c>
      <c r="H15" s="838">
        <v>2395</v>
      </c>
      <c r="I15" s="277">
        <v>1090</v>
      </c>
      <c r="J15" s="702">
        <v>54.492269118261596</v>
      </c>
      <c r="K15" s="703">
        <v>45.507730881738404</v>
      </c>
      <c r="L15" s="648"/>
      <c r="N15" s="12"/>
    </row>
    <row r="16" spans="1:14" ht="13.15" customHeight="1" x14ac:dyDescent="0.2">
      <c r="A16" s="60">
        <v>13</v>
      </c>
      <c r="B16" s="61" t="s">
        <v>39</v>
      </c>
      <c r="C16" s="838">
        <v>355</v>
      </c>
      <c r="D16" s="838">
        <v>90</v>
      </c>
      <c r="E16" s="277">
        <v>260</v>
      </c>
      <c r="F16" s="277">
        <v>230</v>
      </c>
      <c r="G16" s="839">
        <v>35</v>
      </c>
      <c r="H16" s="838">
        <v>355</v>
      </c>
      <c r="I16" s="277">
        <v>125</v>
      </c>
      <c r="J16" s="702">
        <v>64.406779661016941</v>
      </c>
      <c r="K16" s="703">
        <v>35.593220338983052</v>
      </c>
      <c r="L16" s="648"/>
      <c r="N16" s="12"/>
    </row>
    <row r="17" spans="1:14" ht="13.15" customHeight="1" x14ac:dyDescent="0.2">
      <c r="A17" s="60">
        <v>14</v>
      </c>
      <c r="B17" s="61" t="s">
        <v>40</v>
      </c>
      <c r="C17" s="838">
        <v>2595</v>
      </c>
      <c r="D17" s="838">
        <v>835</v>
      </c>
      <c r="E17" s="277">
        <v>1760</v>
      </c>
      <c r="F17" s="277">
        <v>1445</v>
      </c>
      <c r="G17" s="839">
        <v>310</v>
      </c>
      <c r="H17" s="838">
        <v>2595</v>
      </c>
      <c r="I17" s="277">
        <v>1150</v>
      </c>
      <c r="J17" s="702">
        <v>55.761078998073224</v>
      </c>
      <c r="K17" s="703">
        <v>44.238921001926784</v>
      </c>
      <c r="L17" s="648"/>
      <c r="N17" s="12"/>
    </row>
    <row r="18" spans="1:14" ht="13.15" customHeight="1" x14ac:dyDescent="0.2">
      <c r="A18" s="60">
        <v>15</v>
      </c>
      <c r="B18" s="61" t="s">
        <v>41</v>
      </c>
      <c r="C18" s="838">
        <v>1155</v>
      </c>
      <c r="D18" s="838">
        <v>80</v>
      </c>
      <c r="E18" s="277">
        <v>1075</v>
      </c>
      <c r="F18" s="277">
        <v>925</v>
      </c>
      <c r="G18" s="839">
        <v>150</v>
      </c>
      <c r="H18" s="838">
        <v>1155</v>
      </c>
      <c r="I18" s="277">
        <v>230</v>
      </c>
      <c r="J18" s="702">
        <v>80.052038161318293</v>
      </c>
      <c r="K18" s="703">
        <v>19.947961838681699</v>
      </c>
      <c r="L18" s="648"/>
      <c r="N18" s="12"/>
    </row>
    <row r="19" spans="1:14" ht="13.15" customHeight="1" x14ac:dyDescent="0.2">
      <c r="A19" s="60">
        <v>16</v>
      </c>
      <c r="B19" s="61" t="s">
        <v>99</v>
      </c>
      <c r="C19" s="838">
        <v>2815</v>
      </c>
      <c r="D19" s="838">
        <v>335</v>
      </c>
      <c r="E19" s="277">
        <v>2475</v>
      </c>
      <c r="F19" s="277">
        <v>2080</v>
      </c>
      <c r="G19" s="839">
        <v>400</v>
      </c>
      <c r="H19" s="838">
        <v>2815</v>
      </c>
      <c r="I19" s="277">
        <v>735</v>
      </c>
      <c r="J19" s="702">
        <v>73.871311766797007</v>
      </c>
      <c r="K19" s="703">
        <v>26.128688233202986</v>
      </c>
      <c r="L19" s="648"/>
      <c r="N19" s="12"/>
    </row>
    <row r="20" spans="1:14" ht="13.15" customHeight="1" x14ac:dyDescent="0.2">
      <c r="A20" s="60">
        <v>17</v>
      </c>
      <c r="B20" s="61" t="s">
        <v>42</v>
      </c>
      <c r="C20" s="838">
        <v>3655</v>
      </c>
      <c r="D20" s="838">
        <v>845</v>
      </c>
      <c r="E20" s="277">
        <v>2810</v>
      </c>
      <c r="F20" s="277">
        <v>1775</v>
      </c>
      <c r="G20" s="839">
        <v>1035</v>
      </c>
      <c r="H20" s="838">
        <v>3655</v>
      </c>
      <c r="I20" s="277">
        <v>1880</v>
      </c>
      <c r="J20" s="702">
        <v>48.549534756431306</v>
      </c>
      <c r="K20" s="703">
        <v>51.450465243568686</v>
      </c>
      <c r="L20" s="648"/>
      <c r="N20" s="12"/>
    </row>
    <row r="21" spans="1:14" ht="13.15" customHeight="1" x14ac:dyDescent="0.2">
      <c r="A21" s="60">
        <v>21</v>
      </c>
      <c r="B21" s="61" t="s">
        <v>43</v>
      </c>
      <c r="C21" s="838">
        <v>1675</v>
      </c>
      <c r="D21" s="838">
        <v>460</v>
      </c>
      <c r="E21" s="277">
        <v>1215</v>
      </c>
      <c r="F21" s="277">
        <v>865</v>
      </c>
      <c r="G21" s="839">
        <v>350</v>
      </c>
      <c r="H21" s="838">
        <v>1675</v>
      </c>
      <c r="I21" s="277">
        <v>810</v>
      </c>
      <c r="J21" s="702">
        <v>51.701492537313435</v>
      </c>
      <c r="K21" s="703">
        <v>48.298507462686565</v>
      </c>
      <c r="L21" s="648"/>
      <c r="N21" s="12"/>
    </row>
    <row r="22" spans="1:14" ht="13.15" customHeight="1" x14ac:dyDescent="0.2">
      <c r="A22" s="60">
        <v>22</v>
      </c>
      <c r="B22" s="61" t="s">
        <v>44</v>
      </c>
      <c r="C22" s="838">
        <v>1645</v>
      </c>
      <c r="D22" s="838">
        <v>510</v>
      </c>
      <c r="E22" s="277">
        <v>1135</v>
      </c>
      <c r="F22" s="277">
        <v>690</v>
      </c>
      <c r="G22" s="839">
        <v>445</v>
      </c>
      <c r="H22" s="838">
        <v>1645</v>
      </c>
      <c r="I22" s="277">
        <v>955</v>
      </c>
      <c r="J22" s="702">
        <v>42.031630170316305</v>
      </c>
      <c r="K22" s="703">
        <v>57.968369829683695</v>
      </c>
      <c r="L22" s="648"/>
      <c r="N22" s="12"/>
    </row>
    <row r="23" spans="1:14" ht="13.15" customHeight="1" x14ac:dyDescent="0.2">
      <c r="A23" s="60">
        <v>23</v>
      </c>
      <c r="B23" s="61" t="s">
        <v>45</v>
      </c>
      <c r="C23" s="838">
        <v>3695</v>
      </c>
      <c r="D23" s="838">
        <v>1440</v>
      </c>
      <c r="E23" s="277">
        <v>2255</v>
      </c>
      <c r="F23" s="277">
        <v>745</v>
      </c>
      <c r="G23" s="839">
        <v>1510</v>
      </c>
      <c r="H23" s="838">
        <v>3695</v>
      </c>
      <c r="I23" s="277">
        <v>2955</v>
      </c>
      <c r="J23" s="702">
        <v>20.102813852813853</v>
      </c>
      <c r="K23" s="703">
        <v>79.897186147186147</v>
      </c>
      <c r="L23" s="648"/>
      <c r="N23" s="12"/>
    </row>
    <row r="24" spans="1:14" ht="13.15" customHeight="1" x14ac:dyDescent="0.2">
      <c r="A24" s="60">
        <v>24</v>
      </c>
      <c r="B24" s="61" t="s">
        <v>46</v>
      </c>
      <c r="C24" s="838">
        <v>6390</v>
      </c>
      <c r="D24" s="838">
        <v>2565</v>
      </c>
      <c r="E24" s="277">
        <v>3825</v>
      </c>
      <c r="F24" s="277">
        <v>1275</v>
      </c>
      <c r="G24" s="839">
        <v>2550</v>
      </c>
      <c r="H24" s="838">
        <v>6390</v>
      </c>
      <c r="I24" s="277">
        <v>5115</v>
      </c>
      <c r="J24" s="702">
        <v>19.956174675223039</v>
      </c>
      <c r="K24" s="703">
        <v>80.043825324776961</v>
      </c>
      <c r="L24" s="648"/>
      <c r="N24" s="12"/>
    </row>
    <row r="25" spans="1:14" ht="13.15" customHeight="1" x14ac:dyDescent="0.2">
      <c r="A25" s="60">
        <v>25</v>
      </c>
      <c r="B25" s="61" t="s">
        <v>180</v>
      </c>
      <c r="C25" s="838">
        <v>1805</v>
      </c>
      <c r="D25" s="838">
        <v>780</v>
      </c>
      <c r="E25" s="277">
        <v>1025</v>
      </c>
      <c r="F25" s="277">
        <v>300</v>
      </c>
      <c r="G25" s="839">
        <v>725</v>
      </c>
      <c r="H25" s="838">
        <v>1805</v>
      </c>
      <c r="I25" s="277">
        <v>1510</v>
      </c>
      <c r="J25" s="702">
        <v>16.49142224681793</v>
      </c>
      <c r="K25" s="703">
        <v>83.508577753182067</v>
      </c>
      <c r="L25" s="648"/>
      <c r="N25" s="12"/>
    </row>
    <row r="26" spans="1:14" ht="13.15" customHeight="1" x14ac:dyDescent="0.2">
      <c r="A26" s="60">
        <v>26</v>
      </c>
      <c r="B26" s="61" t="s">
        <v>164</v>
      </c>
      <c r="C26" s="838">
        <v>2595</v>
      </c>
      <c r="D26" s="838">
        <v>790</v>
      </c>
      <c r="E26" s="277">
        <v>1805</v>
      </c>
      <c r="F26" s="277">
        <v>585</v>
      </c>
      <c r="G26" s="839">
        <v>1220</v>
      </c>
      <c r="H26" s="838">
        <v>2595</v>
      </c>
      <c r="I26" s="277">
        <v>2010</v>
      </c>
      <c r="J26" s="702">
        <v>22.466281310211947</v>
      </c>
      <c r="K26" s="703">
        <v>77.53371868978806</v>
      </c>
      <c r="L26" s="648"/>
      <c r="N26" s="12"/>
    </row>
    <row r="27" spans="1:14" ht="13.15" customHeight="1" x14ac:dyDescent="0.2">
      <c r="A27" s="60">
        <v>31</v>
      </c>
      <c r="B27" s="61" t="s">
        <v>47</v>
      </c>
      <c r="C27" s="838">
        <v>3810</v>
      </c>
      <c r="D27" s="838">
        <v>1140</v>
      </c>
      <c r="E27" s="277">
        <v>2670</v>
      </c>
      <c r="F27" s="277">
        <v>1625</v>
      </c>
      <c r="G27" s="839">
        <v>1040</v>
      </c>
      <c r="H27" s="838">
        <v>3810</v>
      </c>
      <c r="I27" s="277">
        <v>2185</v>
      </c>
      <c r="J27" s="702">
        <v>42.69220676987667</v>
      </c>
      <c r="K27" s="703">
        <v>57.30779323012333</v>
      </c>
      <c r="L27" s="648"/>
      <c r="N27" s="12"/>
    </row>
    <row r="28" spans="1:14" ht="13.15" customHeight="1" x14ac:dyDescent="0.2">
      <c r="A28" s="60">
        <v>32</v>
      </c>
      <c r="B28" s="61" t="s">
        <v>48</v>
      </c>
      <c r="C28" s="838">
        <v>5835</v>
      </c>
      <c r="D28" s="838">
        <v>1920</v>
      </c>
      <c r="E28" s="277">
        <v>3915</v>
      </c>
      <c r="F28" s="277">
        <v>2240</v>
      </c>
      <c r="G28" s="839">
        <v>1670</v>
      </c>
      <c r="H28" s="838">
        <v>5835</v>
      </c>
      <c r="I28" s="277">
        <v>3590</v>
      </c>
      <c r="J28" s="702">
        <v>38.42989372643126</v>
      </c>
      <c r="K28" s="703">
        <v>61.57010627356874</v>
      </c>
      <c r="L28" s="648"/>
      <c r="N28" s="12"/>
    </row>
    <row r="29" spans="1:14" ht="13.15" customHeight="1" x14ac:dyDescent="0.2">
      <c r="A29" s="60">
        <v>33</v>
      </c>
      <c r="B29" s="61" t="s">
        <v>181</v>
      </c>
      <c r="C29" s="838">
        <v>70</v>
      </c>
      <c r="D29" s="838">
        <v>40</v>
      </c>
      <c r="E29" s="277">
        <v>30</v>
      </c>
      <c r="F29" s="277">
        <v>20</v>
      </c>
      <c r="G29" s="839">
        <v>15</v>
      </c>
      <c r="H29" s="838">
        <v>70</v>
      </c>
      <c r="I29" s="277">
        <v>55</v>
      </c>
      <c r="J29" s="702">
        <v>25</v>
      </c>
      <c r="K29" s="703">
        <v>75</v>
      </c>
      <c r="L29" s="648"/>
      <c r="N29" s="12"/>
    </row>
    <row r="30" spans="1:14" ht="13.15" customHeight="1" x14ac:dyDescent="0.2">
      <c r="A30" s="60">
        <v>34</v>
      </c>
      <c r="B30" s="61" t="s">
        <v>49</v>
      </c>
      <c r="C30" s="838">
        <v>4450</v>
      </c>
      <c r="D30" s="838">
        <v>965</v>
      </c>
      <c r="E30" s="277">
        <v>3485</v>
      </c>
      <c r="F30" s="277">
        <v>2095</v>
      </c>
      <c r="G30" s="839">
        <v>1390</v>
      </c>
      <c r="H30" s="838">
        <v>4450</v>
      </c>
      <c r="I30" s="277">
        <v>2355</v>
      </c>
      <c r="J30" s="702">
        <v>47.111710496740841</v>
      </c>
      <c r="K30" s="703">
        <v>52.888289503259159</v>
      </c>
      <c r="L30" s="648"/>
      <c r="N30" s="12"/>
    </row>
    <row r="31" spans="1:14" ht="13.15" customHeight="1" x14ac:dyDescent="0.2">
      <c r="A31" s="60">
        <v>35</v>
      </c>
      <c r="B31" s="61" t="s">
        <v>91</v>
      </c>
      <c r="C31" s="838">
        <v>2945</v>
      </c>
      <c r="D31" s="838">
        <v>1100</v>
      </c>
      <c r="E31" s="277">
        <v>1845</v>
      </c>
      <c r="F31" s="277">
        <v>955</v>
      </c>
      <c r="G31" s="839">
        <v>890</v>
      </c>
      <c r="H31" s="838">
        <v>2945</v>
      </c>
      <c r="I31" s="277">
        <v>1990</v>
      </c>
      <c r="J31" s="702">
        <v>32.473702069901591</v>
      </c>
      <c r="K31" s="703">
        <v>67.526297930098394</v>
      </c>
      <c r="L31" s="648"/>
      <c r="N31" s="12"/>
    </row>
    <row r="32" spans="1:14" ht="13.15" customHeight="1" x14ac:dyDescent="0.2">
      <c r="A32" s="60">
        <v>36</v>
      </c>
      <c r="B32" s="61" t="s">
        <v>50</v>
      </c>
      <c r="C32" s="838">
        <v>3860</v>
      </c>
      <c r="D32" s="838">
        <v>1220</v>
      </c>
      <c r="E32" s="277">
        <v>2640</v>
      </c>
      <c r="F32" s="277">
        <v>1280</v>
      </c>
      <c r="G32" s="839">
        <v>1365</v>
      </c>
      <c r="H32" s="838">
        <v>3860</v>
      </c>
      <c r="I32" s="277">
        <v>2585</v>
      </c>
      <c r="J32" s="702">
        <v>33.100233100233098</v>
      </c>
      <c r="K32" s="703">
        <v>66.899766899766902</v>
      </c>
      <c r="L32" s="648"/>
      <c r="N32" s="12"/>
    </row>
    <row r="33" spans="1:14" ht="13.15" customHeight="1" x14ac:dyDescent="0.2">
      <c r="A33" s="60">
        <v>41</v>
      </c>
      <c r="B33" s="61" t="s">
        <v>51</v>
      </c>
      <c r="C33" s="838">
        <v>3340</v>
      </c>
      <c r="D33" s="838">
        <v>585</v>
      </c>
      <c r="E33" s="277">
        <v>2755</v>
      </c>
      <c r="F33" s="277">
        <v>2100</v>
      </c>
      <c r="G33" s="839">
        <v>655</v>
      </c>
      <c r="H33" s="838">
        <v>3340</v>
      </c>
      <c r="I33" s="277">
        <v>1240</v>
      </c>
      <c r="J33" s="702">
        <v>62.885363663573777</v>
      </c>
      <c r="K33" s="703">
        <v>37.114636336426223</v>
      </c>
      <c r="L33" s="648"/>
      <c r="N33" s="12"/>
    </row>
    <row r="34" spans="1:14" ht="13.15" customHeight="1" x14ac:dyDescent="0.2">
      <c r="A34" s="60">
        <v>42</v>
      </c>
      <c r="B34" s="61" t="s">
        <v>52</v>
      </c>
      <c r="C34" s="838">
        <v>3295</v>
      </c>
      <c r="D34" s="838">
        <v>410</v>
      </c>
      <c r="E34" s="277">
        <v>2885</v>
      </c>
      <c r="F34" s="277">
        <v>2140</v>
      </c>
      <c r="G34" s="839">
        <v>745</v>
      </c>
      <c r="H34" s="838">
        <v>3295</v>
      </c>
      <c r="I34" s="277">
        <v>1155</v>
      </c>
      <c r="J34" s="702">
        <v>64.896844660194176</v>
      </c>
      <c r="K34" s="703">
        <v>35.103155339805824</v>
      </c>
      <c r="L34" s="648"/>
      <c r="N34" s="12"/>
    </row>
    <row r="35" spans="1:14" ht="13.15" customHeight="1" x14ac:dyDescent="0.2">
      <c r="A35" s="60">
        <v>43</v>
      </c>
      <c r="B35" s="61" t="s">
        <v>53</v>
      </c>
      <c r="C35" s="838">
        <v>5790</v>
      </c>
      <c r="D35" s="838">
        <v>1625</v>
      </c>
      <c r="E35" s="277">
        <v>4160</v>
      </c>
      <c r="F35" s="277">
        <v>2490</v>
      </c>
      <c r="G35" s="839">
        <v>1675</v>
      </c>
      <c r="H35" s="838">
        <v>5790</v>
      </c>
      <c r="I35" s="277">
        <v>3300</v>
      </c>
      <c r="J35" s="702">
        <v>43.002764340013819</v>
      </c>
      <c r="K35" s="703">
        <v>56.997235659986181</v>
      </c>
      <c r="L35" s="648"/>
      <c r="N35" s="12"/>
    </row>
    <row r="36" spans="1:14" ht="13.15" customHeight="1" x14ac:dyDescent="0.2">
      <c r="A36" s="60">
        <v>44</v>
      </c>
      <c r="B36" s="61" t="s">
        <v>54</v>
      </c>
      <c r="C36" s="838">
        <v>4080</v>
      </c>
      <c r="D36" s="838">
        <v>990</v>
      </c>
      <c r="E36" s="277">
        <v>3090</v>
      </c>
      <c r="F36" s="277">
        <v>1790</v>
      </c>
      <c r="G36" s="839">
        <v>1300</v>
      </c>
      <c r="H36" s="838">
        <v>4080</v>
      </c>
      <c r="I36" s="277">
        <v>2290</v>
      </c>
      <c r="J36" s="702">
        <v>43.875551200391968</v>
      </c>
      <c r="K36" s="703">
        <v>56.124448799608039</v>
      </c>
      <c r="L36" s="648"/>
      <c r="N36" s="12"/>
    </row>
    <row r="37" spans="1:14" ht="13.15" customHeight="1" x14ac:dyDescent="0.2">
      <c r="A37" s="60">
        <v>45</v>
      </c>
      <c r="B37" s="61" t="s">
        <v>55</v>
      </c>
      <c r="C37" s="838">
        <v>210</v>
      </c>
      <c r="D37" s="838">
        <v>90</v>
      </c>
      <c r="E37" s="277">
        <v>115</v>
      </c>
      <c r="F37" s="277">
        <v>90</v>
      </c>
      <c r="G37" s="839">
        <v>30</v>
      </c>
      <c r="H37" s="838">
        <v>210</v>
      </c>
      <c r="I37" s="277">
        <v>120</v>
      </c>
      <c r="J37" s="702">
        <v>42.307692307692307</v>
      </c>
      <c r="K37" s="703">
        <v>57.692307692307686</v>
      </c>
      <c r="L37" s="648"/>
      <c r="N37" s="12"/>
    </row>
    <row r="38" spans="1:14" ht="13.15" customHeight="1" x14ac:dyDescent="0.2">
      <c r="A38" s="60">
        <v>46</v>
      </c>
      <c r="B38" s="61" t="s">
        <v>56</v>
      </c>
      <c r="C38" s="838">
        <v>1000</v>
      </c>
      <c r="D38" s="838">
        <v>365</v>
      </c>
      <c r="E38" s="277">
        <v>635</v>
      </c>
      <c r="F38" s="277">
        <v>460</v>
      </c>
      <c r="G38" s="839">
        <v>175</v>
      </c>
      <c r="H38" s="838">
        <v>1000</v>
      </c>
      <c r="I38" s="277">
        <v>535</v>
      </c>
      <c r="J38" s="702">
        <v>46.246246246246244</v>
      </c>
      <c r="K38" s="703">
        <v>53.753753753753756</v>
      </c>
      <c r="L38" s="648"/>
      <c r="N38" s="12"/>
    </row>
    <row r="39" spans="1:14" ht="13.15" customHeight="1" x14ac:dyDescent="0.2">
      <c r="A39" s="60">
        <v>47</v>
      </c>
      <c r="B39" s="61" t="s">
        <v>57</v>
      </c>
      <c r="C39" s="838">
        <v>925</v>
      </c>
      <c r="D39" s="838">
        <v>45</v>
      </c>
      <c r="E39" s="277">
        <v>880</v>
      </c>
      <c r="F39" s="277">
        <v>705</v>
      </c>
      <c r="G39" s="839">
        <v>175</v>
      </c>
      <c r="H39" s="838">
        <v>925</v>
      </c>
      <c r="I39" s="277">
        <v>225</v>
      </c>
      <c r="J39" s="702">
        <v>75.94390507011866</v>
      </c>
      <c r="K39" s="703">
        <v>24.05609492988134</v>
      </c>
      <c r="L39" s="648"/>
      <c r="N39" s="12"/>
    </row>
    <row r="40" spans="1:14" ht="13.15" customHeight="1" x14ac:dyDescent="0.2">
      <c r="A40" s="60">
        <v>48</v>
      </c>
      <c r="B40" s="61" t="s">
        <v>58</v>
      </c>
      <c r="C40" s="838">
        <v>10</v>
      </c>
      <c r="D40" s="838">
        <v>5</v>
      </c>
      <c r="E40" s="277">
        <v>5</v>
      </c>
      <c r="F40" s="277">
        <v>5</v>
      </c>
      <c r="G40" s="839">
        <v>0</v>
      </c>
      <c r="H40" s="838">
        <v>10</v>
      </c>
      <c r="I40" s="277">
        <v>5</v>
      </c>
      <c r="J40" s="702">
        <v>33.333333333333329</v>
      </c>
      <c r="K40" s="703">
        <v>66.666666666666657</v>
      </c>
      <c r="L40" s="648"/>
      <c r="N40" s="12"/>
    </row>
    <row r="41" spans="1:14" ht="13.15" customHeight="1" x14ac:dyDescent="0.2">
      <c r="A41" s="60">
        <v>51</v>
      </c>
      <c r="B41" s="61" t="s">
        <v>59</v>
      </c>
      <c r="C41" s="838">
        <v>2255</v>
      </c>
      <c r="D41" s="838">
        <v>155</v>
      </c>
      <c r="E41" s="277">
        <v>2100</v>
      </c>
      <c r="F41" s="277">
        <v>1750</v>
      </c>
      <c r="G41" s="839">
        <v>350</v>
      </c>
      <c r="H41" s="838">
        <v>2255</v>
      </c>
      <c r="I41" s="277">
        <v>505</v>
      </c>
      <c r="J41" s="702">
        <v>77.615248226950357</v>
      </c>
      <c r="K41" s="703">
        <v>22.384751773049647</v>
      </c>
      <c r="L41" s="648"/>
      <c r="N41" s="12"/>
    </row>
    <row r="42" spans="1:14" ht="13.15" customHeight="1" x14ac:dyDescent="0.2">
      <c r="A42" s="60">
        <v>52</v>
      </c>
      <c r="B42" s="61" t="s">
        <v>132</v>
      </c>
      <c r="C42" s="838">
        <v>3225</v>
      </c>
      <c r="D42" s="838">
        <v>405</v>
      </c>
      <c r="E42" s="277">
        <v>2820</v>
      </c>
      <c r="F42" s="277">
        <v>2145</v>
      </c>
      <c r="G42" s="839">
        <v>675</v>
      </c>
      <c r="H42" s="838">
        <v>3225</v>
      </c>
      <c r="I42" s="277">
        <v>1080</v>
      </c>
      <c r="J42" s="702">
        <v>66.511627906976742</v>
      </c>
      <c r="K42" s="703">
        <v>33.488372093023258</v>
      </c>
      <c r="L42" s="648"/>
      <c r="N42" s="12"/>
    </row>
    <row r="43" spans="1:14" ht="13.15" customHeight="1" x14ac:dyDescent="0.2">
      <c r="A43" s="60">
        <v>53</v>
      </c>
      <c r="B43" s="61" t="s">
        <v>60</v>
      </c>
      <c r="C43" s="838">
        <v>1905</v>
      </c>
      <c r="D43" s="838">
        <v>150</v>
      </c>
      <c r="E43" s="277">
        <v>1750</v>
      </c>
      <c r="F43" s="277">
        <v>1455</v>
      </c>
      <c r="G43" s="839">
        <v>295</v>
      </c>
      <c r="H43" s="838">
        <v>1905</v>
      </c>
      <c r="I43" s="277">
        <v>450</v>
      </c>
      <c r="J43" s="702">
        <v>76.458223857067793</v>
      </c>
      <c r="K43" s="703">
        <v>23.541776142932214</v>
      </c>
      <c r="L43" s="648"/>
      <c r="N43" s="12"/>
    </row>
    <row r="44" spans="1:14" ht="13.15" customHeight="1" x14ac:dyDescent="0.2">
      <c r="A44" s="60">
        <v>54</v>
      </c>
      <c r="B44" s="61" t="s">
        <v>135</v>
      </c>
      <c r="C44" s="838">
        <v>620</v>
      </c>
      <c r="D44" s="838">
        <v>65</v>
      </c>
      <c r="E44" s="277">
        <v>550</v>
      </c>
      <c r="F44" s="277">
        <v>455</v>
      </c>
      <c r="G44" s="839">
        <v>95</v>
      </c>
      <c r="H44" s="838">
        <v>620</v>
      </c>
      <c r="I44" s="277">
        <v>160</v>
      </c>
      <c r="J44" s="702">
        <v>73.828756058158319</v>
      </c>
      <c r="K44" s="703">
        <v>26.171243941841681</v>
      </c>
      <c r="L44" s="648"/>
      <c r="N44" s="12"/>
    </row>
    <row r="45" spans="1:14" ht="13.15" customHeight="1" x14ac:dyDescent="0.2">
      <c r="A45" s="60">
        <v>55</v>
      </c>
      <c r="B45" s="61" t="s">
        <v>166</v>
      </c>
      <c r="C45" s="838">
        <v>2830</v>
      </c>
      <c r="D45" s="838">
        <v>405</v>
      </c>
      <c r="E45" s="277">
        <v>2425</v>
      </c>
      <c r="F45" s="277">
        <v>1945</v>
      </c>
      <c r="G45" s="839">
        <v>480</v>
      </c>
      <c r="H45" s="838">
        <v>2830</v>
      </c>
      <c r="I45" s="277">
        <v>890</v>
      </c>
      <c r="J45" s="702">
        <v>68.644067796610159</v>
      </c>
      <c r="K45" s="703">
        <v>31.35593220338983</v>
      </c>
      <c r="L45" s="648"/>
      <c r="N45" s="12"/>
    </row>
    <row r="46" spans="1:14" ht="13.15" customHeight="1" x14ac:dyDescent="0.2">
      <c r="A46" s="60">
        <v>61</v>
      </c>
      <c r="B46" s="61" t="s">
        <v>64</v>
      </c>
      <c r="C46" s="838">
        <v>2330</v>
      </c>
      <c r="D46" s="838">
        <v>160</v>
      </c>
      <c r="E46" s="277">
        <v>2170</v>
      </c>
      <c r="F46" s="277">
        <v>1855</v>
      </c>
      <c r="G46" s="839">
        <v>310</v>
      </c>
      <c r="H46" s="838">
        <v>2330</v>
      </c>
      <c r="I46" s="277">
        <v>470</v>
      </c>
      <c r="J46" s="702">
        <v>79.725085910652922</v>
      </c>
      <c r="K46" s="703">
        <v>20.274914089347078</v>
      </c>
      <c r="L46" s="648"/>
      <c r="N46" s="12"/>
    </row>
    <row r="47" spans="1:14" ht="13.15" customHeight="1" x14ac:dyDescent="0.2">
      <c r="A47" s="60">
        <v>62</v>
      </c>
      <c r="B47" s="61" t="s">
        <v>65</v>
      </c>
      <c r="C47" s="838">
        <v>965</v>
      </c>
      <c r="D47" s="838">
        <v>45</v>
      </c>
      <c r="E47" s="277">
        <v>920</v>
      </c>
      <c r="F47" s="277">
        <v>770</v>
      </c>
      <c r="G47" s="839">
        <v>150</v>
      </c>
      <c r="H47" s="838">
        <v>965</v>
      </c>
      <c r="I47" s="277">
        <v>195</v>
      </c>
      <c r="J47" s="702">
        <v>79.83453981385729</v>
      </c>
      <c r="K47" s="703">
        <v>20.16546018614271</v>
      </c>
      <c r="L47" s="648"/>
      <c r="N47" s="12"/>
    </row>
    <row r="48" spans="1:14" ht="13.15" customHeight="1" x14ac:dyDescent="0.2">
      <c r="A48" s="60">
        <v>63</v>
      </c>
      <c r="B48" s="61" t="s">
        <v>66</v>
      </c>
      <c r="C48" s="838">
        <v>580</v>
      </c>
      <c r="D48" s="838">
        <v>15</v>
      </c>
      <c r="E48" s="277">
        <v>570</v>
      </c>
      <c r="F48" s="277">
        <v>455</v>
      </c>
      <c r="G48" s="839">
        <v>115</v>
      </c>
      <c r="H48" s="838">
        <v>580</v>
      </c>
      <c r="I48" s="277">
        <v>125</v>
      </c>
      <c r="J48" s="702">
        <v>78.178694158075601</v>
      </c>
      <c r="K48" s="703">
        <v>21.821305841924399</v>
      </c>
      <c r="L48" s="648"/>
      <c r="N48" s="12"/>
    </row>
    <row r="49" spans="1:14" ht="13.15" customHeight="1" x14ac:dyDescent="0.2">
      <c r="A49" s="60">
        <v>64</v>
      </c>
      <c r="B49" s="61" t="s">
        <v>67</v>
      </c>
      <c r="C49" s="838">
        <v>340</v>
      </c>
      <c r="D49" s="838">
        <v>25</v>
      </c>
      <c r="E49" s="277">
        <v>320</v>
      </c>
      <c r="F49" s="277">
        <v>220</v>
      </c>
      <c r="G49" s="839">
        <v>95</v>
      </c>
      <c r="H49" s="838">
        <v>340</v>
      </c>
      <c r="I49" s="277">
        <v>120</v>
      </c>
      <c r="J49" s="702">
        <v>64.912280701754383</v>
      </c>
      <c r="K49" s="703">
        <v>35.087719298245609</v>
      </c>
      <c r="L49" s="648"/>
      <c r="N49" s="12"/>
    </row>
    <row r="50" spans="1:14" ht="13.15" customHeight="1" x14ac:dyDescent="0.2">
      <c r="A50" s="60">
        <v>65</v>
      </c>
      <c r="B50" s="61" t="s">
        <v>68</v>
      </c>
      <c r="C50" s="838">
        <v>590</v>
      </c>
      <c r="D50" s="838">
        <v>55</v>
      </c>
      <c r="E50" s="277">
        <v>535</v>
      </c>
      <c r="F50" s="277">
        <v>420</v>
      </c>
      <c r="G50" s="839">
        <v>115</v>
      </c>
      <c r="H50" s="838">
        <v>590</v>
      </c>
      <c r="I50" s="277">
        <v>170</v>
      </c>
      <c r="J50" s="702">
        <v>71.11486486486487</v>
      </c>
      <c r="K50" s="703">
        <v>28.885135135135137</v>
      </c>
      <c r="L50" s="648"/>
      <c r="N50" s="12"/>
    </row>
    <row r="51" spans="1:14" ht="13.15" customHeight="1" x14ac:dyDescent="0.2">
      <c r="A51" s="60">
        <v>66</v>
      </c>
      <c r="B51" s="61" t="s">
        <v>69</v>
      </c>
      <c r="C51" s="838">
        <v>2390</v>
      </c>
      <c r="D51" s="838">
        <v>205</v>
      </c>
      <c r="E51" s="277">
        <v>2185</v>
      </c>
      <c r="F51" s="277">
        <v>1790</v>
      </c>
      <c r="G51" s="839">
        <v>395</v>
      </c>
      <c r="H51" s="838">
        <v>2390</v>
      </c>
      <c r="I51" s="277">
        <v>600</v>
      </c>
      <c r="J51" s="702">
        <v>74.822250104558762</v>
      </c>
      <c r="K51" s="703">
        <v>25.177749895441238</v>
      </c>
      <c r="L51" s="648"/>
      <c r="N51" s="12"/>
    </row>
    <row r="52" spans="1:14" ht="13.15" customHeight="1" x14ac:dyDescent="0.2">
      <c r="A52" s="60">
        <v>71</v>
      </c>
      <c r="B52" s="61" t="s">
        <v>70</v>
      </c>
      <c r="C52" s="838">
        <v>1710</v>
      </c>
      <c r="D52" s="838">
        <v>225</v>
      </c>
      <c r="E52" s="277">
        <v>1485</v>
      </c>
      <c r="F52" s="277">
        <v>1015</v>
      </c>
      <c r="G52" s="839">
        <v>475</v>
      </c>
      <c r="H52" s="838">
        <v>1710</v>
      </c>
      <c r="I52" s="277">
        <v>700</v>
      </c>
      <c r="J52" s="702">
        <v>59.170560747663551</v>
      </c>
      <c r="K52" s="703">
        <v>40.829439252336449</v>
      </c>
      <c r="L52" s="648"/>
      <c r="N52" s="12"/>
    </row>
    <row r="53" spans="1:14" ht="13.15" customHeight="1" x14ac:dyDescent="0.2">
      <c r="A53" s="60">
        <v>72</v>
      </c>
      <c r="B53" s="61" t="s">
        <v>71</v>
      </c>
      <c r="C53" s="838">
        <v>2965</v>
      </c>
      <c r="D53" s="838">
        <v>300</v>
      </c>
      <c r="E53" s="277">
        <v>2665</v>
      </c>
      <c r="F53" s="277">
        <v>1985</v>
      </c>
      <c r="G53" s="839">
        <v>680</v>
      </c>
      <c r="H53" s="838">
        <v>2965</v>
      </c>
      <c r="I53" s="277">
        <v>980</v>
      </c>
      <c r="J53" s="702">
        <v>66.970003370407809</v>
      </c>
      <c r="K53" s="703">
        <v>33.029996629592176</v>
      </c>
      <c r="L53" s="648"/>
      <c r="N53" s="12"/>
    </row>
    <row r="54" spans="1:14" ht="13.15" customHeight="1" x14ac:dyDescent="0.2">
      <c r="A54" s="60">
        <v>81</v>
      </c>
      <c r="B54" s="61" t="s">
        <v>5</v>
      </c>
      <c r="C54" s="838">
        <v>1485</v>
      </c>
      <c r="D54" s="838">
        <v>220</v>
      </c>
      <c r="E54" s="277">
        <v>1260</v>
      </c>
      <c r="F54" s="277">
        <v>920</v>
      </c>
      <c r="G54" s="839">
        <v>340</v>
      </c>
      <c r="H54" s="838">
        <v>1485</v>
      </c>
      <c r="I54" s="277">
        <v>560</v>
      </c>
      <c r="J54" s="702">
        <v>62.171274443695211</v>
      </c>
      <c r="K54" s="703">
        <v>37.828725556304789</v>
      </c>
      <c r="L54" s="648"/>
      <c r="N54" s="12"/>
    </row>
    <row r="55" spans="1:14" ht="13.15" customHeight="1" x14ac:dyDescent="0.2">
      <c r="A55" s="60">
        <v>82</v>
      </c>
      <c r="B55" s="61" t="s">
        <v>72</v>
      </c>
      <c r="C55" s="838">
        <v>2455</v>
      </c>
      <c r="D55" s="838">
        <v>540</v>
      </c>
      <c r="E55" s="277">
        <v>1910</v>
      </c>
      <c r="F55" s="277">
        <v>1225</v>
      </c>
      <c r="G55" s="839">
        <v>685</v>
      </c>
      <c r="H55" s="838">
        <v>2455</v>
      </c>
      <c r="I55" s="277">
        <v>1225</v>
      </c>
      <c r="J55" s="702">
        <v>49.979616795760293</v>
      </c>
      <c r="K55" s="703">
        <v>50.020383204239707</v>
      </c>
      <c r="L55" s="648"/>
      <c r="N55" s="12"/>
    </row>
    <row r="56" spans="1:14" ht="13.15" customHeight="1" x14ac:dyDescent="0.2">
      <c r="A56" s="60">
        <v>83</v>
      </c>
      <c r="B56" s="61" t="s">
        <v>73</v>
      </c>
      <c r="C56" s="838">
        <v>1570</v>
      </c>
      <c r="D56" s="838">
        <v>250</v>
      </c>
      <c r="E56" s="277">
        <v>1320</v>
      </c>
      <c r="F56" s="277">
        <v>945</v>
      </c>
      <c r="G56" s="839">
        <v>375</v>
      </c>
      <c r="H56" s="838">
        <v>1570</v>
      </c>
      <c r="I56" s="277">
        <v>625</v>
      </c>
      <c r="J56" s="702">
        <v>60.165710643722115</v>
      </c>
      <c r="K56" s="703">
        <v>39.834289356277885</v>
      </c>
      <c r="L56" s="648"/>
      <c r="N56" s="12"/>
    </row>
    <row r="57" spans="1:14" ht="13.15" customHeight="1" x14ac:dyDescent="0.2">
      <c r="A57" s="60">
        <v>91</v>
      </c>
      <c r="B57" s="61" t="s">
        <v>74</v>
      </c>
      <c r="C57" s="838">
        <v>1455</v>
      </c>
      <c r="D57" s="838">
        <v>285</v>
      </c>
      <c r="E57" s="277">
        <v>1170</v>
      </c>
      <c r="F57" s="277">
        <v>810</v>
      </c>
      <c r="G57" s="839">
        <v>365</v>
      </c>
      <c r="H57" s="838">
        <v>1455</v>
      </c>
      <c r="I57" s="277">
        <v>645</v>
      </c>
      <c r="J57" s="702">
        <v>55.563186813186817</v>
      </c>
      <c r="K57" s="703">
        <v>44.436813186813183</v>
      </c>
      <c r="L57" s="648"/>
      <c r="N57" s="12"/>
    </row>
    <row r="58" spans="1:14" ht="13.15" customHeight="1" x14ac:dyDescent="0.2">
      <c r="A58" s="60">
        <v>92</v>
      </c>
      <c r="B58" s="61" t="s">
        <v>75</v>
      </c>
      <c r="C58" s="838">
        <v>175</v>
      </c>
      <c r="D58" s="838">
        <v>155</v>
      </c>
      <c r="E58" s="277">
        <v>25</v>
      </c>
      <c r="F58" s="277">
        <v>15</v>
      </c>
      <c r="G58" s="839">
        <v>5</v>
      </c>
      <c r="H58" s="838">
        <v>175</v>
      </c>
      <c r="I58" s="277">
        <v>160</v>
      </c>
      <c r="J58" s="702">
        <v>9.6045197740112993</v>
      </c>
      <c r="K58" s="703">
        <v>90.395480225988706</v>
      </c>
      <c r="L58" s="648"/>
      <c r="N58" s="12"/>
    </row>
    <row r="59" spans="1:14" ht="13.15" customHeight="1" x14ac:dyDescent="0.2">
      <c r="A59" s="60">
        <v>93</v>
      </c>
      <c r="B59" s="61" t="s">
        <v>76</v>
      </c>
      <c r="C59" s="838">
        <v>1585</v>
      </c>
      <c r="D59" s="838">
        <v>260</v>
      </c>
      <c r="E59" s="277">
        <v>1330</v>
      </c>
      <c r="F59" s="277">
        <v>895</v>
      </c>
      <c r="G59" s="839">
        <v>435</v>
      </c>
      <c r="H59" s="838">
        <v>1585</v>
      </c>
      <c r="I59" s="277">
        <v>690</v>
      </c>
      <c r="J59" s="702">
        <v>56.395715185885322</v>
      </c>
      <c r="K59" s="703">
        <v>43.604284814114678</v>
      </c>
      <c r="L59" s="648"/>
      <c r="N59" s="12"/>
    </row>
    <row r="60" spans="1:14" ht="13.15" customHeight="1" x14ac:dyDescent="0.2">
      <c r="A60" s="60">
        <v>94</v>
      </c>
      <c r="B60" s="764" t="s">
        <v>77</v>
      </c>
      <c r="C60" s="838">
        <v>2165</v>
      </c>
      <c r="D60" s="838">
        <v>295</v>
      </c>
      <c r="E60" s="277">
        <v>1870</v>
      </c>
      <c r="F60" s="277">
        <v>1405</v>
      </c>
      <c r="G60" s="839">
        <v>465</v>
      </c>
      <c r="H60" s="838">
        <v>2165</v>
      </c>
      <c r="I60" s="277">
        <v>760</v>
      </c>
      <c r="J60" s="702">
        <v>64.988452655889148</v>
      </c>
      <c r="K60" s="703">
        <v>35.011547344110852</v>
      </c>
      <c r="L60" s="648"/>
      <c r="N60" s="12"/>
    </row>
    <row r="61" spans="1:14" ht="13.15" customHeight="1" x14ac:dyDescent="0.2">
      <c r="A61" s="60">
        <v>101</v>
      </c>
      <c r="B61" s="61" t="s">
        <v>78</v>
      </c>
      <c r="C61" s="838">
        <v>3135</v>
      </c>
      <c r="D61" s="838">
        <v>200</v>
      </c>
      <c r="E61" s="277">
        <v>2935</v>
      </c>
      <c r="F61" s="277">
        <v>2395</v>
      </c>
      <c r="G61" s="839">
        <v>545</v>
      </c>
      <c r="H61" s="838">
        <v>3135</v>
      </c>
      <c r="I61" s="277">
        <v>740</v>
      </c>
      <c r="J61" s="702">
        <v>76.33173843700159</v>
      </c>
      <c r="K61" s="703">
        <v>23.668261562998406</v>
      </c>
      <c r="L61" s="648"/>
      <c r="N61" s="12"/>
    </row>
    <row r="62" spans="1:14" ht="13.15" customHeight="1" x14ac:dyDescent="0.2">
      <c r="A62" s="60">
        <v>102</v>
      </c>
      <c r="B62" s="61" t="s">
        <v>79</v>
      </c>
      <c r="C62" s="838">
        <v>105</v>
      </c>
      <c r="D62" s="838">
        <v>5</v>
      </c>
      <c r="E62" s="277">
        <v>100</v>
      </c>
      <c r="F62" s="277">
        <v>90</v>
      </c>
      <c r="G62" s="839">
        <v>5</v>
      </c>
      <c r="H62" s="838">
        <v>105</v>
      </c>
      <c r="I62" s="277">
        <v>10</v>
      </c>
      <c r="J62" s="702">
        <v>88.349514563106794</v>
      </c>
      <c r="K62" s="703">
        <v>11.650485436893204</v>
      </c>
      <c r="L62" s="648"/>
      <c r="N62" s="12"/>
    </row>
    <row r="63" spans="1:14" ht="13.15" customHeight="1" x14ac:dyDescent="0.2">
      <c r="A63" s="60">
        <v>103</v>
      </c>
      <c r="B63" s="61" t="s">
        <v>80</v>
      </c>
      <c r="C63" s="838">
        <v>880</v>
      </c>
      <c r="D63" s="838">
        <v>105</v>
      </c>
      <c r="E63" s="277">
        <v>780</v>
      </c>
      <c r="F63" s="277">
        <v>580</v>
      </c>
      <c r="G63" s="839">
        <v>195</v>
      </c>
      <c r="H63" s="838">
        <v>880</v>
      </c>
      <c r="I63" s="277">
        <v>300</v>
      </c>
      <c r="J63" s="702">
        <v>65.947786606129398</v>
      </c>
      <c r="K63" s="703">
        <v>34.052213393870602</v>
      </c>
      <c r="L63" s="648"/>
      <c r="N63" s="12"/>
    </row>
    <row r="64" spans="1:14" ht="13.15" customHeight="1" x14ac:dyDescent="0.2">
      <c r="A64" s="60">
        <v>105</v>
      </c>
      <c r="B64" s="61" t="s">
        <v>81</v>
      </c>
      <c r="C64" s="838">
        <v>550</v>
      </c>
      <c r="D64" s="838">
        <v>50</v>
      </c>
      <c r="E64" s="277">
        <v>500</v>
      </c>
      <c r="F64" s="277">
        <v>420</v>
      </c>
      <c r="G64" s="839">
        <v>80</v>
      </c>
      <c r="H64" s="838">
        <v>550</v>
      </c>
      <c r="I64" s="277">
        <v>130</v>
      </c>
      <c r="J64" s="702">
        <v>76.320582877959936</v>
      </c>
      <c r="K64" s="703">
        <v>23.679417122040071</v>
      </c>
      <c r="L64" s="648"/>
      <c r="N64" s="12"/>
    </row>
    <row r="65" spans="1:14" ht="13.15" customHeight="1" x14ac:dyDescent="0.2">
      <c r="A65" s="60">
        <v>106</v>
      </c>
      <c r="B65" s="61" t="s">
        <v>82</v>
      </c>
      <c r="C65" s="838">
        <v>955</v>
      </c>
      <c r="D65" s="838">
        <v>75</v>
      </c>
      <c r="E65" s="277">
        <v>880</v>
      </c>
      <c r="F65" s="277">
        <v>690</v>
      </c>
      <c r="G65" s="839">
        <v>190</v>
      </c>
      <c r="H65" s="838">
        <v>955</v>
      </c>
      <c r="I65" s="277">
        <v>260</v>
      </c>
      <c r="J65" s="702">
        <v>72.50786988457503</v>
      </c>
      <c r="K65" s="703">
        <v>27.492130115424974</v>
      </c>
      <c r="L65" s="648"/>
      <c r="N65" s="12"/>
    </row>
    <row r="66" spans="1:14" ht="13.15" customHeight="1" x14ac:dyDescent="0.2">
      <c r="A66" s="60">
        <v>107</v>
      </c>
      <c r="B66" s="61" t="s">
        <v>83</v>
      </c>
      <c r="C66" s="838">
        <v>2125</v>
      </c>
      <c r="D66" s="838">
        <v>150</v>
      </c>
      <c r="E66" s="277">
        <v>1975</v>
      </c>
      <c r="F66" s="277">
        <v>1575</v>
      </c>
      <c r="G66" s="839">
        <v>400</v>
      </c>
      <c r="H66" s="838">
        <v>2125</v>
      </c>
      <c r="I66" s="277">
        <v>550</v>
      </c>
      <c r="J66" s="702">
        <v>74.187470560527558</v>
      </c>
      <c r="K66" s="703">
        <v>25.812529439472442</v>
      </c>
      <c r="L66" s="648"/>
      <c r="N66" s="12"/>
    </row>
    <row r="67" spans="1:14" ht="13.15" customHeight="1" x14ac:dyDescent="0.2">
      <c r="A67" s="60">
        <v>108</v>
      </c>
      <c r="B67" s="61" t="s">
        <v>84</v>
      </c>
      <c r="C67" s="838">
        <v>1075</v>
      </c>
      <c r="D67" s="838">
        <v>135</v>
      </c>
      <c r="E67" s="277">
        <v>935</v>
      </c>
      <c r="F67" s="277">
        <v>790</v>
      </c>
      <c r="G67" s="839">
        <v>145</v>
      </c>
      <c r="H67" s="838">
        <v>1075</v>
      </c>
      <c r="I67" s="277">
        <v>280</v>
      </c>
      <c r="J67" s="702">
        <v>73.718546132339242</v>
      </c>
      <c r="K67" s="703">
        <v>26.281453867660765</v>
      </c>
      <c r="L67" s="648"/>
      <c r="N67" s="12"/>
    </row>
    <row r="68" spans="1:14" ht="13.15" customHeight="1" x14ac:dyDescent="0.2">
      <c r="A68" s="60">
        <v>109</v>
      </c>
      <c r="B68" s="61" t="s">
        <v>145</v>
      </c>
      <c r="C68" s="838">
        <v>525</v>
      </c>
      <c r="D68" s="838">
        <v>15</v>
      </c>
      <c r="E68" s="277">
        <v>510</v>
      </c>
      <c r="F68" s="277">
        <v>405</v>
      </c>
      <c r="G68" s="839">
        <v>105</v>
      </c>
      <c r="H68" s="838">
        <v>525</v>
      </c>
      <c r="I68" s="277">
        <v>120</v>
      </c>
      <c r="J68" s="702">
        <v>77.055449330783944</v>
      </c>
      <c r="K68" s="703">
        <v>22.94455066921606</v>
      </c>
      <c r="L68" s="648"/>
      <c r="N68" s="12"/>
    </row>
    <row r="69" spans="1:14" ht="13.15" customHeight="1" x14ac:dyDescent="0.2">
      <c r="A69" s="60">
        <v>111</v>
      </c>
      <c r="B69" s="61" t="s">
        <v>85</v>
      </c>
      <c r="C69" s="838">
        <v>4575</v>
      </c>
      <c r="D69" s="838">
        <v>940</v>
      </c>
      <c r="E69" s="277">
        <v>3635</v>
      </c>
      <c r="F69" s="277">
        <v>2170</v>
      </c>
      <c r="G69" s="839">
        <v>1465</v>
      </c>
      <c r="H69" s="838">
        <v>4575</v>
      </c>
      <c r="I69" s="277">
        <v>2405</v>
      </c>
      <c r="J69" s="702">
        <v>47.410967882892727</v>
      </c>
      <c r="K69" s="703">
        <v>52.589032117107273</v>
      </c>
      <c r="L69" s="648"/>
      <c r="N69" s="12"/>
    </row>
    <row r="70" spans="1:14" ht="13.15" customHeight="1" x14ac:dyDescent="0.2">
      <c r="A70" s="60">
        <v>112</v>
      </c>
      <c r="B70" s="61" t="s">
        <v>86</v>
      </c>
      <c r="C70" s="838">
        <v>5570</v>
      </c>
      <c r="D70" s="838">
        <v>1030</v>
      </c>
      <c r="E70" s="277">
        <v>4535</v>
      </c>
      <c r="F70" s="277">
        <v>3120</v>
      </c>
      <c r="G70" s="839">
        <v>1415</v>
      </c>
      <c r="H70" s="838">
        <v>5570</v>
      </c>
      <c r="I70" s="277">
        <v>2445</v>
      </c>
      <c r="J70" s="702">
        <v>56.070402298850574</v>
      </c>
      <c r="K70" s="703">
        <v>43.929597701149426</v>
      </c>
      <c r="L70" s="648"/>
      <c r="N70" s="12"/>
    </row>
    <row r="71" spans="1:14" ht="13.15" customHeight="1" x14ac:dyDescent="0.2">
      <c r="A71" s="60">
        <v>113</v>
      </c>
      <c r="B71" s="61" t="s">
        <v>87</v>
      </c>
      <c r="C71" s="838">
        <v>485</v>
      </c>
      <c r="D71" s="838">
        <v>85</v>
      </c>
      <c r="E71" s="277">
        <v>395</v>
      </c>
      <c r="F71" s="277">
        <v>210</v>
      </c>
      <c r="G71" s="839">
        <v>190</v>
      </c>
      <c r="H71" s="838">
        <v>485</v>
      </c>
      <c r="I71" s="277">
        <v>275</v>
      </c>
      <c r="J71" s="702">
        <v>42.97520661157025</v>
      </c>
      <c r="K71" s="703">
        <v>57.02479338842975</v>
      </c>
      <c r="L71" s="648"/>
      <c r="N71" s="12"/>
    </row>
    <row r="72" spans="1:14" ht="13.15" customHeight="1" x14ac:dyDescent="0.2">
      <c r="A72" s="60">
        <v>121</v>
      </c>
      <c r="B72" s="61" t="s">
        <v>61</v>
      </c>
      <c r="C72" s="838">
        <v>5880</v>
      </c>
      <c r="D72" s="838">
        <v>1230</v>
      </c>
      <c r="E72" s="277">
        <v>4650</v>
      </c>
      <c r="F72" s="277">
        <v>3425</v>
      </c>
      <c r="G72" s="839">
        <v>1220</v>
      </c>
      <c r="H72" s="838">
        <v>5880</v>
      </c>
      <c r="I72" s="277">
        <v>2455</v>
      </c>
      <c r="J72" s="702">
        <v>58.272402652610097</v>
      </c>
      <c r="K72" s="703">
        <v>41.727597347389903</v>
      </c>
      <c r="L72" s="648"/>
      <c r="N72" s="12"/>
    </row>
    <row r="73" spans="1:14" ht="13.15" customHeight="1" x14ac:dyDescent="0.2">
      <c r="A73" s="60">
        <v>122</v>
      </c>
      <c r="B73" s="61" t="s">
        <v>62</v>
      </c>
      <c r="C73" s="838">
        <v>5200</v>
      </c>
      <c r="D73" s="838">
        <v>905</v>
      </c>
      <c r="E73" s="277">
        <v>4290</v>
      </c>
      <c r="F73" s="277">
        <v>3145</v>
      </c>
      <c r="G73" s="839">
        <v>1145</v>
      </c>
      <c r="H73" s="838">
        <v>5200</v>
      </c>
      <c r="I73" s="277">
        <v>2055</v>
      </c>
      <c r="J73" s="702">
        <v>60.504040015390537</v>
      </c>
      <c r="K73" s="703">
        <v>39.495959984609463</v>
      </c>
      <c r="L73" s="648"/>
      <c r="N73" s="12"/>
    </row>
    <row r="74" spans="1:14" ht="13.15" customHeight="1" x14ac:dyDescent="0.2">
      <c r="A74" s="60">
        <v>123</v>
      </c>
      <c r="B74" s="61" t="s">
        <v>63</v>
      </c>
      <c r="C74" s="838">
        <v>2570</v>
      </c>
      <c r="D74" s="838">
        <v>300</v>
      </c>
      <c r="E74" s="277">
        <v>2270</v>
      </c>
      <c r="F74" s="277">
        <v>1820</v>
      </c>
      <c r="G74" s="839">
        <v>450</v>
      </c>
      <c r="H74" s="838">
        <v>2570</v>
      </c>
      <c r="I74" s="277">
        <v>750</v>
      </c>
      <c r="J74" s="702">
        <v>70.762052877138416</v>
      </c>
      <c r="K74" s="703">
        <v>29.237947122861584</v>
      </c>
      <c r="L74" s="648"/>
      <c r="N74" s="12"/>
    </row>
    <row r="75" spans="1:14" ht="13.15" customHeight="1" x14ac:dyDescent="0.2">
      <c r="A75" s="60"/>
      <c r="B75" s="61"/>
      <c r="C75" s="429"/>
      <c r="D75" s="277"/>
      <c r="E75" s="277"/>
      <c r="F75" s="277"/>
      <c r="G75" s="277"/>
      <c r="H75" s="277"/>
      <c r="I75" s="277"/>
      <c r="J75" s="702"/>
      <c r="K75" s="703"/>
      <c r="L75" s="648"/>
    </row>
    <row r="76" spans="1:14" ht="13.15" customHeight="1" x14ac:dyDescent="0.2">
      <c r="A76" s="85">
        <v>1</v>
      </c>
      <c r="B76" s="86" t="s">
        <v>2</v>
      </c>
      <c r="C76" s="829">
        <v>14660</v>
      </c>
      <c r="D76" s="838">
        <v>3425</v>
      </c>
      <c r="E76" s="69">
        <v>11235</v>
      </c>
      <c r="F76" s="69">
        <v>8600</v>
      </c>
      <c r="G76" s="839">
        <v>2635</v>
      </c>
      <c r="H76" s="838">
        <v>14660</v>
      </c>
      <c r="I76" s="277">
        <v>6060</v>
      </c>
      <c r="J76" s="702">
        <v>58.672668985744494</v>
      </c>
      <c r="K76" s="703">
        <v>41.327331014255506</v>
      </c>
      <c r="L76" s="648"/>
    </row>
    <row r="77" spans="1:14" ht="13.15" customHeight="1" x14ac:dyDescent="0.2">
      <c r="A77" s="85">
        <v>2</v>
      </c>
      <c r="B77" s="86" t="s">
        <v>6</v>
      </c>
      <c r="C77" s="829">
        <v>17805</v>
      </c>
      <c r="D77" s="838">
        <v>6550</v>
      </c>
      <c r="E77" s="69">
        <v>11260</v>
      </c>
      <c r="F77" s="69">
        <v>4455</v>
      </c>
      <c r="G77" s="839">
        <v>6800</v>
      </c>
      <c r="H77" s="838">
        <v>17805</v>
      </c>
      <c r="I77" s="277">
        <v>13350</v>
      </c>
      <c r="J77" s="702">
        <v>25.025272380096595</v>
      </c>
      <c r="K77" s="703">
        <v>74.974727619903405</v>
      </c>
      <c r="L77" s="648"/>
    </row>
    <row r="78" spans="1:14" ht="13.15" customHeight="1" x14ac:dyDescent="0.2">
      <c r="A78" s="85">
        <v>3</v>
      </c>
      <c r="B78" s="86" t="s">
        <v>10</v>
      </c>
      <c r="C78" s="829">
        <v>20975</v>
      </c>
      <c r="D78" s="838">
        <v>6390</v>
      </c>
      <c r="E78" s="69">
        <v>14585</v>
      </c>
      <c r="F78" s="69">
        <v>8220</v>
      </c>
      <c r="G78" s="839">
        <v>6370</v>
      </c>
      <c r="H78" s="838">
        <v>20975</v>
      </c>
      <c r="I78" s="277">
        <v>12755</v>
      </c>
      <c r="J78" s="702">
        <v>39.181844188042334</v>
      </c>
      <c r="K78" s="703">
        <v>60.818155811957666</v>
      </c>
      <c r="L78" s="648"/>
    </row>
    <row r="79" spans="1:14" ht="13.15" customHeight="1" x14ac:dyDescent="0.2">
      <c r="A79" s="85">
        <v>4</v>
      </c>
      <c r="B79" s="86" t="s">
        <v>3</v>
      </c>
      <c r="C79" s="829">
        <v>18650</v>
      </c>
      <c r="D79" s="838">
        <v>4125</v>
      </c>
      <c r="E79" s="69">
        <v>14525</v>
      </c>
      <c r="F79" s="69">
        <v>9775</v>
      </c>
      <c r="G79" s="839">
        <v>4750</v>
      </c>
      <c r="H79" s="838">
        <v>18650</v>
      </c>
      <c r="I79" s="277">
        <v>8875</v>
      </c>
      <c r="J79" s="702">
        <v>52.423592493297591</v>
      </c>
      <c r="K79" s="703">
        <v>47.576407506702409</v>
      </c>
      <c r="L79" s="648"/>
    </row>
    <row r="80" spans="1:14" ht="13.15" customHeight="1" x14ac:dyDescent="0.2">
      <c r="A80" s="85">
        <v>5</v>
      </c>
      <c r="B80" s="86" t="s">
        <v>7</v>
      </c>
      <c r="C80" s="829">
        <v>10835</v>
      </c>
      <c r="D80" s="838">
        <v>1185</v>
      </c>
      <c r="E80" s="69">
        <v>9650</v>
      </c>
      <c r="F80" s="69">
        <v>7750</v>
      </c>
      <c r="G80" s="839">
        <v>1900</v>
      </c>
      <c r="H80" s="838">
        <v>10835</v>
      </c>
      <c r="I80" s="277">
        <v>3085</v>
      </c>
      <c r="J80" s="702">
        <v>71.545916012921083</v>
      </c>
      <c r="K80" s="703">
        <v>28.45408398707891</v>
      </c>
      <c r="L80" s="648"/>
    </row>
    <row r="81" spans="1:12" ht="13.15" customHeight="1" x14ac:dyDescent="0.2">
      <c r="A81" s="85">
        <v>6</v>
      </c>
      <c r="B81" s="86" t="s">
        <v>11</v>
      </c>
      <c r="C81" s="829">
        <v>7200</v>
      </c>
      <c r="D81" s="838">
        <v>505</v>
      </c>
      <c r="E81" s="69">
        <v>6700</v>
      </c>
      <c r="F81" s="69">
        <v>5515</v>
      </c>
      <c r="G81" s="839">
        <v>1185</v>
      </c>
      <c r="H81" s="838">
        <v>7200</v>
      </c>
      <c r="I81" s="277">
        <v>1685</v>
      </c>
      <c r="J81" s="702">
        <v>76.575951124687592</v>
      </c>
      <c r="K81" s="703">
        <v>23.424048875312415</v>
      </c>
      <c r="L81" s="648"/>
    </row>
    <row r="82" spans="1:12" ht="13.15" customHeight="1" x14ac:dyDescent="0.2">
      <c r="A82" s="85">
        <v>7</v>
      </c>
      <c r="B82" s="86" t="s">
        <v>4</v>
      </c>
      <c r="C82" s="829">
        <v>4680</v>
      </c>
      <c r="D82" s="838">
        <v>525</v>
      </c>
      <c r="E82" s="69">
        <v>4155</v>
      </c>
      <c r="F82" s="69">
        <v>3000</v>
      </c>
      <c r="G82" s="839">
        <v>1155</v>
      </c>
      <c r="H82" s="838">
        <v>4680</v>
      </c>
      <c r="I82" s="277">
        <v>1680</v>
      </c>
      <c r="J82" s="702">
        <v>64.116264159008338</v>
      </c>
      <c r="K82" s="703">
        <v>35.883735840991662</v>
      </c>
      <c r="L82" s="648"/>
    </row>
    <row r="83" spans="1:12" ht="13.15" customHeight="1" x14ac:dyDescent="0.2">
      <c r="A83" s="85">
        <v>8</v>
      </c>
      <c r="B83" s="86" t="s">
        <v>5</v>
      </c>
      <c r="C83" s="829">
        <v>5505</v>
      </c>
      <c r="D83" s="838">
        <v>1015</v>
      </c>
      <c r="E83" s="69">
        <v>4490</v>
      </c>
      <c r="F83" s="69">
        <v>3090</v>
      </c>
      <c r="G83" s="839">
        <v>1400</v>
      </c>
      <c r="H83" s="838">
        <v>5505</v>
      </c>
      <c r="I83" s="277">
        <v>2415</v>
      </c>
      <c r="J83" s="702">
        <v>56.167120799273384</v>
      </c>
      <c r="K83" s="703">
        <v>43.832879200726609</v>
      </c>
      <c r="L83" s="648"/>
    </row>
    <row r="84" spans="1:12" ht="13.15" customHeight="1" x14ac:dyDescent="0.2">
      <c r="A84" s="85">
        <v>9</v>
      </c>
      <c r="B84" s="86" t="s">
        <v>8</v>
      </c>
      <c r="C84" s="829">
        <v>5385</v>
      </c>
      <c r="D84" s="838">
        <v>990</v>
      </c>
      <c r="E84" s="69">
        <v>4395</v>
      </c>
      <c r="F84" s="69">
        <v>3130</v>
      </c>
      <c r="G84" s="839">
        <v>1265</v>
      </c>
      <c r="H84" s="838">
        <v>5385</v>
      </c>
      <c r="I84" s="277">
        <v>2255</v>
      </c>
      <c r="J84" s="702">
        <v>58.087279480037132</v>
      </c>
      <c r="K84" s="703">
        <v>41.912720519962861</v>
      </c>
      <c r="L84" s="648"/>
    </row>
    <row r="85" spans="1:12" ht="13.15" customHeight="1" x14ac:dyDescent="0.2">
      <c r="A85" s="85">
        <v>10</v>
      </c>
      <c r="B85" s="86" t="s">
        <v>9</v>
      </c>
      <c r="C85" s="829">
        <v>9340</v>
      </c>
      <c r="D85" s="838">
        <v>725</v>
      </c>
      <c r="E85" s="69">
        <v>8615</v>
      </c>
      <c r="F85" s="69">
        <v>6945</v>
      </c>
      <c r="G85" s="839">
        <v>1670</v>
      </c>
      <c r="H85" s="838">
        <v>9340</v>
      </c>
      <c r="I85" s="277">
        <v>2395</v>
      </c>
      <c r="J85" s="702">
        <v>74.34689507494646</v>
      </c>
      <c r="K85" s="703">
        <v>25.653104925053533</v>
      </c>
      <c r="L85" s="648"/>
    </row>
    <row r="86" spans="1:12" ht="13.15" customHeight="1" x14ac:dyDescent="0.2">
      <c r="A86" s="85">
        <v>11</v>
      </c>
      <c r="B86" s="86" t="s">
        <v>175</v>
      </c>
      <c r="C86" s="829">
        <v>10630</v>
      </c>
      <c r="D86" s="838">
        <v>2060</v>
      </c>
      <c r="E86" s="69">
        <v>8570</v>
      </c>
      <c r="F86" s="69">
        <v>5500</v>
      </c>
      <c r="G86" s="839">
        <v>3070</v>
      </c>
      <c r="H86" s="838">
        <v>10630</v>
      </c>
      <c r="I86" s="277">
        <v>5130</v>
      </c>
      <c r="J86" s="702">
        <v>51.745225326935739</v>
      </c>
      <c r="K86" s="703">
        <v>48.254774673064261</v>
      </c>
      <c r="L86" s="648"/>
    </row>
    <row r="87" spans="1:12" ht="13.15" customHeight="1" x14ac:dyDescent="0.2">
      <c r="A87" s="85">
        <v>12</v>
      </c>
      <c r="B87" s="86" t="s">
        <v>165</v>
      </c>
      <c r="C87" s="829">
        <v>13650</v>
      </c>
      <c r="D87" s="838">
        <v>2440</v>
      </c>
      <c r="E87" s="69">
        <v>11210</v>
      </c>
      <c r="F87" s="69">
        <v>8390</v>
      </c>
      <c r="G87" s="839">
        <v>2820</v>
      </c>
      <c r="H87" s="838">
        <v>13650</v>
      </c>
      <c r="I87" s="277">
        <v>5260</v>
      </c>
      <c r="J87" s="702">
        <v>61.47534979122409</v>
      </c>
      <c r="K87" s="703">
        <v>38.52465020877591</v>
      </c>
      <c r="L87" s="648"/>
    </row>
    <row r="88" spans="1:12" ht="13.15" customHeight="1" x14ac:dyDescent="0.2">
      <c r="A88" s="85"/>
      <c r="B88" s="86"/>
      <c r="C88" s="130"/>
      <c r="D88" s="277"/>
      <c r="E88" s="69"/>
      <c r="F88" s="69"/>
      <c r="G88" s="277"/>
      <c r="H88" s="277"/>
      <c r="I88" s="277"/>
      <c r="J88" s="702"/>
      <c r="K88" s="703"/>
      <c r="L88" s="648"/>
    </row>
    <row r="89" spans="1:12" x14ac:dyDescent="0.2">
      <c r="A89" s="70"/>
      <c r="B89" s="70" t="s">
        <v>20</v>
      </c>
      <c r="C89" s="1138">
        <v>139315</v>
      </c>
      <c r="D89" s="843">
        <v>29925</v>
      </c>
      <c r="E89" s="71">
        <v>109390</v>
      </c>
      <c r="F89" s="71">
        <v>74375</v>
      </c>
      <c r="G89" s="857">
        <v>35015</v>
      </c>
      <c r="H89" s="843">
        <v>139315</v>
      </c>
      <c r="I89" s="71">
        <v>64940</v>
      </c>
      <c r="J89" s="704">
        <v>53.386162492732403</v>
      </c>
      <c r="K89" s="705">
        <v>46.613837507267597</v>
      </c>
      <c r="L89" s="648"/>
    </row>
    <row r="90" spans="1:12" x14ac:dyDescent="0.2">
      <c r="A90" s="278"/>
      <c r="B90" s="278"/>
      <c r="C90" s="279"/>
      <c r="D90" s="279"/>
      <c r="E90" s="279"/>
      <c r="F90" s="279"/>
      <c r="G90" s="279"/>
      <c r="H90" s="279"/>
      <c r="I90" s="279"/>
      <c r="J90" s="280"/>
      <c r="K90" s="280"/>
      <c r="L90" s="53"/>
    </row>
    <row r="91" spans="1:12" x14ac:dyDescent="0.2">
      <c r="A91" s="55"/>
      <c r="B91" s="55"/>
      <c r="C91" s="55"/>
      <c r="D91" s="55"/>
      <c r="E91" s="55"/>
      <c r="F91" s="64"/>
      <c r="G91" s="55"/>
      <c r="H91" s="55"/>
      <c r="I91" s="55"/>
      <c r="J91" s="55"/>
      <c r="K91" s="55"/>
      <c r="L91" s="17"/>
    </row>
    <row r="92" spans="1:12" ht="15.75" x14ac:dyDescent="0.25">
      <c r="A92" s="65" t="s">
        <v>219</v>
      </c>
      <c r="B92" s="256"/>
      <c r="C92" s="55"/>
      <c r="D92" s="64"/>
      <c r="E92" s="55"/>
      <c r="F92" s="55"/>
      <c r="G92" s="55"/>
      <c r="H92" s="55"/>
      <c r="I92" s="55"/>
      <c r="J92" s="55"/>
      <c r="L92" s="165"/>
    </row>
    <row r="93" spans="1:12" x14ac:dyDescent="0.2">
      <c r="A93" s="165"/>
      <c r="B93" s="165"/>
      <c r="C93" s="165"/>
      <c r="D93" s="165"/>
      <c r="E93" s="165"/>
      <c r="F93" s="735"/>
      <c r="G93" s="735"/>
      <c r="H93" s="165"/>
      <c r="I93" s="165"/>
      <c r="J93" s="165"/>
      <c r="K93" s="165"/>
      <c r="L93" s="165"/>
    </row>
    <row r="94" spans="1:12" x14ac:dyDescent="0.2">
      <c r="A94" s="165"/>
      <c r="B94" s="165"/>
      <c r="C94" s="165"/>
      <c r="D94" s="735"/>
      <c r="E94" s="165"/>
      <c r="F94" s="735"/>
      <c r="G94" s="165"/>
      <c r="H94" s="165"/>
      <c r="I94" s="165"/>
      <c r="J94" s="165"/>
      <c r="K94" s="165"/>
      <c r="L94" s="165"/>
    </row>
    <row r="95" spans="1:12" x14ac:dyDescent="0.2">
      <c r="A95" s="165"/>
      <c r="B95" s="165"/>
      <c r="C95" s="165"/>
      <c r="D95" s="165"/>
      <c r="E95" s="165"/>
      <c r="F95" s="165"/>
      <c r="G95" s="165"/>
      <c r="H95" s="165"/>
      <c r="I95" s="165"/>
      <c r="J95" s="165"/>
      <c r="K95" s="165"/>
      <c r="L95" s="165"/>
    </row>
    <row r="96" spans="1:12" x14ac:dyDescent="0.2">
      <c r="A96" s="165"/>
      <c r="B96" s="165"/>
      <c r="C96" s="165"/>
      <c r="D96" s="165"/>
      <c r="E96" s="165"/>
      <c r="F96" s="165"/>
      <c r="G96" s="165"/>
      <c r="H96" s="165"/>
      <c r="I96" s="165"/>
      <c r="J96" s="165"/>
      <c r="K96" s="165"/>
      <c r="L96" s="165"/>
    </row>
    <row r="97" spans="1:12" x14ac:dyDescent="0.2">
      <c r="A97" s="165"/>
      <c r="B97" s="165"/>
      <c r="C97" s="165"/>
      <c r="D97" s="165"/>
      <c r="E97" s="165"/>
      <c r="F97" s="165"/>
      <c r="G97" s="165"/>
      <c r="H97" s="165"/>
      <c r="I97" s="165"/>
      <c r="J97" s="165"/>
      <c r="K97" s="165"/>
      <c r="L97" s="165"/>
    </row>
    <row r="98" spans="1:12" x14ac:dyDescent="0.2">
      <c r="A98" s="17"/>
      <c r="B98" s="17"/>
      <c r="C98" s="17"/>
      <c r="D98" s="17"/>
      <c r="E98" s="17"/>
      <c r="F98" s="17"/>
      <c r="G98" s="17"/>
      <c r="H98" s="17"/>
      <c r="I98" s="17"/>
      <c r="J98" s="17"/>
      <c r="K98" s="17"/>
      <c r="L98" s="17"/>
    </row>
    <row r="99" spans="1:12" x14ac:dyDescent="0.2">
      <c r="A99" s="17"/>
      <c r="B99" s="17"/>
      <c r="C99" s="17"/>
      <c r="D99" s="17"/>
      <c r="E99" s="17"/>
      <c r="F99" s="17"/>
      <c r="G99" s="17"/>
      <c r="H99" s="17"/>
      <c r="I99" s="17"/>
      <c r="J99" s="17"/>
      <c r="K99" s="17"/>
      <c r="L99" s="17"/>
    </row>
    <row r="100" spans="1:12" x14ac:dyDescent="0.2">
      <c r="A100" s="17"/>
      <c r="B100" s="17"/>
      <c r="C100" s="17"/>
      <c r="D100" s="17"/>
      <c r="E100" s="17"/>
      <c r="F100" s="17"/>
      <c r="G100" s="17"/>
      <c r="H100" s="17"/>
      <c r="I100" s="17"/>
      <c r="J100" s="17"/>
      <c r="K100" s="17"/>
      <c r="L100" s="17"/>
    </row>
  </sheetData>
  <phoneticPr fontId="16" type="noConversion"/>
  <hyperlinks>
    <hyperlink ref="K1" location="INHALT!A1" display="INHALT!A1" xr:uid="{81E6D8A0-BB8D-41E9-A16B-B1E079BD4556}"/>
  </hyperlinks>
  <printOptions horizontalCentered="1"/>
  <pageMargins left="0.59055118110236227" right="0.39370078740157483" top="0.59055118110236227" bottom="0.59055118110236227" header="0.39370078740157483" footer="0.35433070866141736"/>
  <pageSetup paperSize="9" scale="53" firstPageNumber="42" pageOrder="overThenDown" orientation="landscape" useFirstPageNumber="1" r:id="rId1"/>
  <headerFooter alignWithMargins="0">
    <oddFooter>Seite &amp;P</oddFooter>
  </headerFooter>
  <rowBreaks count="1" manualBreakCount="1">
    <brk id="5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O46"/>
  <sheetViews>
    <sheetView zoomScale="85" zoomScaleNormal="85" zoomScaleSheetLayoutView="85" workbookViewId="0">
      <pane ySplit="5" topLeftCell="A6" activePane="bottomLeft" state="frozen"/>
      <selection activeCell="A80" sqref="A80:XFD80"/>
      <selection pane="bottomLeft" activeCell="S22" sqref="S22"/>
    </sheetView>
  </sheetViews>
  <sheetFormatPr baseColWidth="10" defaultColWidth="11.28515625" defaultRowHeight="12.75" x14ac:dyDescent="0.2"/>
  <cols>
    <col min="1" max="1" width="5.42578125" style="32" customWidth="1"/>
    <col min="2" max="2" width="24" style="32" customWidth="1"/>
    <col min="3" max="3" width="10.140625" style="32" customWidth="1"/>
    <col min="4" max="4" width="8.7109375" style="32" customWidth="1"/>
    <col min="5" max="5" width="7.28515625" style="32" customWidth="1"/>
    <col min="6" max="6" width="8.7109375" style="32" customWidth="1"/>
    <col min="7" max="7" width="7.28515625" style="32" customWidth="1"/>
    <col min="8" max="8" width="11.7109375" style="32" customWidth="1"/>
    <col min="9" max="9" width="9.7109375" style="32" customWidth="1"/>
    <col min="10" max="10" width="7.7109375" style="32" customWidth="1"/>
    <col min="11" max="13" width="9.140625" style="32" customWidth="1"/>
    <col min="14" max="14" width="6.42578125" style="32" customWidth="1"/>
    <col min="15" max="16384" width="11.28515625" style="32"/>
  </cols>
  <sheetData>
    <row r="1" spans="1:15" x14ac:dyDescent="0.2">
      <c r="A1" s="1056">
        <v>44377</v>
      </c>
      <c r="B1" s="413"/>
      <c r="C1" s="413"/>
      <c r="D1" s="413"/>
      <c r="E1" s="413"/>
      <c r="F1" s="413"/>
      <c r="G1" s="413"/>
      <c r="H1" s="413"/>
      <c r="I1" s="413"/>
      <c r="J1" s="413"/>
      <c r="K1" s="413"/>
      <c r="L1" s="413"/>
      <c r="M1" s="413"/>
      <c r="N1" s="1068" t="str">
        <f>HYPERLINK("[Kleinräumige Statistik Daten Prototyp.xlsx]INHALT!A1","zum Inhaltsverzeichnis")</f>
        <v>zum Inhaltsverzeichnis</v>
      </c>
    </row>
    <row r="2" spans="1:15" ht="15.75" x14ac:dyDescent="0.2">
      <c r="A2" s="174" t="str">
        <f>CONCATENATE("Arbeitslose in der Stadt Ingolstadt im Juni ",YEAR(A1)," (gesamt)")</f>
        <v>Arbeitslose in der Stadt Ingolstadt im Juni 2021 (gesamt)</v>
      </c>
      <c r="B2" s="414"/>
      <c r="C2" s="414"/>
      <c r="D2" s="414"/>
      <c r="E2" s="414"/>
      <c r="F2" s="414"/>
      <c r="G2" s="414"/>
      <c r="H2" s="414"/>
      <c r="I2" s="414"/>
      <c r="J2" s="414"/>
      <c r="K2" s="414"/>
      <c r="L2" s="414"/>
      <c r="M2" s="414"/>
      <c r="N2" s="66" t="s">
        <v>495</v>
      </c>
    </row>
    <row r="3" spans="1:15" ht="6" customHeight="1" x14ac:dyDescent="0.2">
      <c r="A3" s="174"/>
      <c r="B3" s="414"/>
      <c r="C3" s="414"/>
      <c r="D3" s="414"/>
      <c r="E3" s="414"/>
      <c r="F3" s="414"/>
      <c r="G3" s="414"/>
      <c r="H3" s="414"/>
      <c r="I3" s="414"/>
      <c r="J3" s="414"/>
      <c r="K3" s="414"/>
      <c r="L3" s="414"/>
      <c r="M3" s="414"/>
      <c r="N3" s="413"/>
    </row>
    <row r="4" spans="1:15" ht="43.9" customHeight="1" x14ac:dyDescent="0.2">
      <c r="A4" s="170" t="s">
        <v>203</v>
      </c>
      <c r="B4" s="168" t="s">
        <v>172</v>
      </c>
      <c r="C4" s="669" t="s">
        <v>173</v>
      </c>
      <c r="D4" s="561" t="s">
        <v>94</v>
      </c>
      <c r="E4" s="669"/>
      <c r="F4" s="561" t="s">
        <v>95</v>
      </c>
      <c r="G4" s="560"/>
      <c r="H4" s="560" t="s">
        <v>17</v>
      </c>
      <c r="I4" s="804" t="s">
        <v>96</v>
      </c>
      <c r="J4" s="804" t="s">
        <v>97</v>
      </c>
      <c r="K4" s="804" t="s">
        <v>98</v>
      </c>
      <c r="L4" s="804" t="s">
        <v>208</v>
      </c>
      <c r="M4" s="804" t="s">
        <v>207</v>
      </c>
      <c r="N4" s="246" t="s">
        <v>203</v>
      </c>
      <c r="O4" s="38"/>
    </row>
    <row r="5" spans="1:15" ht="13.9" customHeight="1" x14ac:dyDescent="0.2">
      <c r="A5" s="552"/>
      <c r="B5" s="553"/>
      <c r="C5" s="554" t="s">
        <v>224</v>
      </c>
      <c r="D5" s="670" t="s">
        <v>224</v>
      </c>
      <c r="E5" s="670" t="s">
        <v>223</v>
      </c>
      <c r="F5" s="670" t="s">
        <v>224</v>
      </c>
      <c r="G5" s="670" t="s">
        <v>223</v>
      </c>
      <c r="H5" s="555" t="s">
        <v>224</v>
      </c>
      <c r="I5" s="555" t="s">
        <v>224</v>
      </c>
      <c r="J5" s="555" t="s">
        <v>224</v>
      </c>
      <c r="K5" s="555" t="s">
        <v>224</v>
      </c>
      <c r="L5" s="555" t="s">
        <v>224</v>
      </c>
      <c r="M5" s="555" t="s">
        <v>224</v>
      </c>
      <c r="N5" s="248"/>
      <c r="O5" s="38"/>
    </row>
    <row r="6" spans="1:15" ht="13.9" customHeight="1" x14ac:dyDescent="0.2">
      <c r="A6" s="227"/>
      <c r="B6" s="227"/>
      <c r="C6" s="556"/>
      <c r="D6" s="556"/>
      <c r="E6" s="556"/>
      <c r="F6" s="556"/>
      <c r="G6" s="556"/>
      <c r="H6" s="556"/>
      <c r="I6" s="556"/>
      <c r="J6" s="556"/>
      <c r="K6" s="556"/>
      <c r="L6" s="556"/>
      <c r="M6" s="556"/>
      <c r="N6" s="227"/>
    </row>
    <row r="7" spans="1:15" x14ac:dyDescent="0.2">
      <c r="A7" s="85">
        <v>1</v>
      </c>
      <c r="B7" s="86" t="s">
        <v>2</v>
      </c>
      <c r="C7" s="429">
        <v>335</v>
      </c>
      <c r="D7" s="429">
        <v>180</v>
      </c>
      <c r="E7" s="871">
        <v>54.354354354354349</v>
      </c>
      <c r="F7" s="277">
        <v>150</v>
      </c>
      <c r="G7" s="871">
        <v>45.645645645645644</v>
      </c>
      <c r="H7" s="429">
        <v>200</v>
      </c>
      <c r="I7" s="277">
        <v>135</v>
      </c>
      <c r="J7" s="277">
        <v>35</v>
      </c>
      <c r="K7" s="277">
        <v>65</v>
      </c>
      <c r="L7" s="429">
        <v>145</v>
      </c>
      <c r="M7" s="277">
        <v>185</v>
      </c>
      <c r="N7" s="140">
        <v>1</v>
      </c>
      <c r="O7" s="20"/>
    </row>
    <row r="8" spans="1:15" x14ac:dyDescent="0.2">
      <c r="A8" s="85">
        <v>2</v>
      </c>
      <c r="B8" s="86" t="s">
        <v>6</v>
      </c>
      <c r="C8" s="874">
        <v>590</v>
      </c>
      <c r="D8" s="874">
        <v>305</v>
      </c>
      <c r="E8" s="871">
        <v>51.689189189189186</v>
      </c>
      <c r="F8" s="677">
        <v>285</v>
      </c>
      <c r="G8" s="871">
        <v>48.310810810810814</v>
      </c>
      <c r="H8" s="874">
        <v>325</v>
      </c>
      <c r="I8" s="677">
        <v>265</v>
      </c>
      <c r="J8" s="677">
        <v>50</v>
      </c>
      <c r="K8" s="677">
        <v>160</v>
      </c>
      <c r="L8" s="874">
        <v>210</v>
      </c>
      <c r="M8" s="677">
        <v>380</v>
      </c>
      <c r="N8" s="140">
        <v>2</v>
      </c>
      <c r="O8" s="20"/>
    </row>
    <row r="9" spans="1:15" x14ac:dyDescent="0.2">
      <c r="A9" s="85">
        <v>3</v>
      </c>
      <c r="B9" s="86" t="s">
        <v>10</v>
      </c>
      <c r="C9" s="874">
        <v>685</v>
      </c>
      <c r="D9" s="874">
        <v>380</v>
      </c>
      <c r="E9" s="871">
        <v>55.78330893118595</v>
      </c>
      <c r="F9" s="677">
        <v>300</v>
      </c>
      <c r="G9" s="871">
        <v>44.216691068814058</v>
      </c>
      <c r="H9" s="874">
        <v>415</v>
      </c>
      <c r="I9" s="677">
        <v>265</v>
      </c>
      <c r="J9" s="677">
        <v>70</v>
      </c>
      <c r="K9" s="677">
        <v>170</v>
      </c>
      <c r="L9" s="874">
        <v>310</v>
      </c>
      <c r="M9" s="677">
        <v>375</v>
      </c>
      <c r="N9" s="140">
        <v>3</v>
      </c>
      <c r="O9" s="20"/>
    </row>
    <row r="10" spans="1:15" x14ac:dyDescent="0.2">
      <c r="A10" s="85">
        <v>4</v>
      </c>
      <c r="B10" s="86" t="s">
        <v>3</v>
      </c>
      <c r="C10" s="874">
        <v>385</v>
      </c>
      <c r="D10" s="874">
        <v>225</v>
      </c>
      <c r="E10" s="871">
        <v>58.224543080939952</v>
      </c>
      <c r="F10" s="677">
        <v>160</v>
      </c>
      <c r="G10" s="871">
        <v>41.775456919060048</v>
      </c>
      <c r="H10" s="874">
        <v>235</v>
      </c>
      <c r="I10" s="677">
        <v>150</v>
      </c>
      <c r="J10" s="677">
        <v>45</v>
      </c>
      <c r="K10" s="677">
        <v>90</v>
      </c>
      <c r="L10" s="874">
        <v>180</v>
      </c>
      <c r="M10" s="677">
        <v>205</v>
      </c>
      <c r="N10" s="140">
        <v>4</v>
      </c>
      <c r="O10" s="20"/>
    </row>
    <row r="11" spans="1:15" x14ac:dyDescent="0.2">
      <c r="A11" s="85">
        <v>5</v>
      </c>
      <c r="B11" s="86" t="s">
        <v>7</v>
      </c>
      <c r="C11" s="874">
        <v>135</v>
      </c>
      <c r="D11" s="874">
        <v>80</v>
      </c>
      <c r="E11" s="871">
        <v>57.777777777777771</v>
      </c>
      <c r="F11" s="677">
        <v>55</v>
      </c>
      <c r="G11" s="871">
        <v>42.222222222222221</v>
      </c>
      <c r="H11" s="874">
        <v>110</v>
      </c>
      <c r="I11" s="677">
        <v>25</v>
      </c>
      <c r="J11" s="677">
        <v>15</v>
      </c>
      <c r="K11" s="677">
        <v>45</v>
      </c>
      <c r="L11" s="874">
        <v>90</v>
      </c>
      <c r="M11" s="677">
        <v>45</v>
      </c>
      <c r="N11" s="140">
        <v>5</v>
      </c>
      <c r="O11" s="20"/>
    </row>
    <row r="12" spans="1:15" x14ac:dyDescent="0.2">
      <c r="A12" s="85">
        <v>6</v>
      </c>
      <c r="B12" s="86" t="s">
        <v>11</v>
      </c>
      <c r="C12" s="874">
        <v>60</v>
      </c>
      <c r="D12" s="874">
        <v>30</v>
      </c>
      <c r="E12" s="871">
        <v>52.459016393442624</v>
      </c>
      <c r="F12" s="677">
        <v>30</v>
      </c>
      <c r="G12" s="871">
        <v>47.540983606557376</v>
      </c>
      <c r="H12" s="874">
        <v>45</v>
      </c>
      <c r="I12" s="677">
        <v>15</v>
      </c>
      <c r="J12" s="677" t="s">
        <v>396</v>
      </c>
      <c r="K12" s="677">
        <v>20</v>
      </c>
      <c r="L12" s="874">
        <v>45</v>
      </c>
      <c r="M12" s="677">
        <v>15</v>
      </c>
      <c r="N12" s="140">
        <v>6</v>
      </c>
      <c r="O12" s="20"/>
    </row>
    <row r="13" spans="1:15" x14ac:dyDescent="0.2">
      <c r="A13" s="85">
        <v>7</v>
      </c>
      <c r="B13" s="86" t="s">
        <v>4</v>
      </c>
      <c r="C13" s="874">
        <v>55</v>
      </c>
      <c r="D13" s="874">
        <v>25</v>
      </c>
      <c r="E13" s="871">
        <v>43.636363636363633</v>
      </c>
      <c r="F13" s="677">
        <v>30</v>
      </c>
      <c r="G13" s="871">
        <v>56.36363636363636</v>
      </c>
      <c r="H13" s="874">
        <v>30</v>
      </c>
      <c r="I13" s="677">
        <v>25</v>
      </c>
      <c r="J13" s="677" t="s">
        <v>396</v>
      </c>
      <c r="K13" s="677">
        <v>15</v>
      </c>
      <c r="L13" s="874">
        <v>30</v>
      </c>
      <c r="M13" s="677">
        <v>25</v>
      </c>
      <c r="N13" s="140">
        <v>7</v>
      </c>
      <c r="O13" s="20"/>
    </row>
    <row r="14" spans="1:15" x14ac:dyDescent="0.2">
      <c r="A14" s="85">
        <v>8</v>
      </c>
      <c r="B14" s="86" t="s">
        <v>5</v>
      </c>
      <c r="C14" s="874">
        <v>95</v>
      </c>
      <c r="D14" s="874">
        <v>70</v>
      </c>
      <c r="E14" s="871">
        <v>71.875</v>
      </c>
      <c r="F14" s="677">
        <v>25</v>
      </c>
      <c r="G14" s="871">
        <v>28.125</v>
      </c>
      <c r="H14" s="874">
        <v>70</v>
      </c>
      <c r="I14" s="677">
        <v>25</v>
      </c>
      <c r="J14" s="677">
        <v>15</v>
      </c>
      <c r="K14" s="677">
        <v>20</v>
      </c>
      <c r="L14" s="874">
        <v>45</v>
      </c>
      <c r="M14" s="677">
        <v>50</v>
      </c>
      <c r="N14" s="140">
        <v>8</v>
      </c>
      <c r="O14" s="20"/>
    </row>
    <row r="15" spans="1:15" x14ac:dyDescent="0.2">
      <c r="A15" s="85">
        <v>9</v>
      </c>
      <c r="B15" s="86" t="s">
        <v>8</v>
      </c>
      <c r="C15" s="874">
        <v>80</v>
      </c>
      <c r="D15" s="874">
        <v>45</v>
      </c>
      <c r="E15" s="871">
        <v>58.75</v>
      </c>
      <c r="F15" s="677">
        <v>35</v>
      </c>
      <c r="G15" s="871">
        <v>41.25</v>
      </c>
      <c r="H15" s="874">
        <v>45</v>
      </c>
      <c r="I15" s="677">
        <v>35</v>
      </c>
      <c r="J15" s="677">
        <v>15</v>
      </c>
      <c r="K15" s="677">
        <v>20</v>
      </c>
      <c r="L15" s="874">
        <v>50</v>
      </c>
      <c r="M15" s="677">
        <v>30</v>
      </c>
      <c r="N15" s="140">
        <v>9</v>
      </c>
      <c r="O15" s="20"/>
    </row>
    <row r="16" spans="1:15" x14ac:dyDescent="0.2">
      <c r="A16" s="85">
        <v>10</v>
      </c>
      <c r="B16" s="86" t="s">
        <v>9</v>
      </c>
      <c r="C16" s="874">
        <v>100</v>
      </c>
      <c r="D16" s="874">
        <v>45</v>
      </c>
      <c r="E16" s="871">
        <v>45.91836734693878</v>
      </c>
      <c r="F16" s="677">
        <v>55</v>
      </c>
      <c r="G16" s="871">
        <v>54.081632653061227</v>
      </c>
      <c r="H16" s="874">
        <v>85</v>
      </c>
      <c r="I16" s="677">
        <v>15</v>
      </c>
      <c r="J16" s="677" t="s">
        <v>396</v>
      </c>
      <c r="K16" s="677">
        <v>30</v>
      </c>
      <c r="L16" s="874">
        <v>70</v>
      </c>
      <c r="M16" s="677">
        <v>25</v>
      </c>
      <c r="N16" s="140">
        <v>10</v>
      </c>
      <c r="O16" s="20"/>
    </row>
    <row r="17" spans="1:15" x14ac:dyDescent="0.2">
      <c r="A17" s="85">
        <v>11</v>
      </c>
      <c r="B17" s="86" t="s">
        <v>93</v>
      </c>
      <c r="C17" s="874">
        <v>190</v>
      </c>
      <c r="D17" s="874">
        <v>90</v>
      </c>
      <c r="E17" s="871">
        <v>48.677248677248677</v>
      </c>
      <c r="F17" s="677">
        <v>95</v>
      </c>
      <c r="G17" s="871">
        <v>51.322751322751323</v>
      </c>
      <c r="H17" s="874">
        <v>135</v>
      </c>
      <c r="I17" s="677">
        <v>55</v>
      </c>
      <c r="J17" s="677">
        <v>10</v>
      </c>
      <c r="K17" s="677">
        <v>45</v>
      </c>
      <c r="L17" s="874">
        <v>95</v>
      </c>
      <c r="M17" s="677">
        <v>95</v>
      </c>
      <c r="N17" s="140">
        <v>11</v>
      </c>
      <c r="O17" s="20"/>
    </row>
    <row r="18" spans="1:15" x14ac:dyDescent="0.2">
      <c r="A18" s="85">
        <v>12</v>
      </c>
      <c r="B18" s="86" t="s">
        <v>165</v>
      </c>
      <c r="C18" s="874">
        <v>255</v>
      </c>
      <c r="D18" s="874">
        <v>130</v>
      </c>
      <c r="E18" s="871">
        <v>50.78125</v>
      </c>
      <c r="F18" s="677">
        <v>125</v>
      </c>
      <c r="G18" s="871">
        <v>49.21875</v>
      </c>
      <c r="H18" s="874">
        <v>170</v>
      </c>
      <c r="I18" s="677">
        <v>85</v>
      </c>
      <c r="J18" s="677">
        <v>25</v>
      </c>
      <c r="K18" s="677">
        <v>60</v>
      </c>
      <c r="L18" s="874">
        <v>135</v>
      </c>
      <c r="M18" s="677">
        <v>120</v>
      </c>
      <c r="N18" s="140">
        <v>12</v>
      </c>
      <c r="O18" s="20"/>
    </row>
    <row r="19" spans="1:15" x14ac:dyDescent="0.2">
      <c r="A19" s="231"/>
      <c r="B19" s="231" t="s">
        <v>403</v>
      </c>
      <c r="C19" s="429">
        <v>20</v>
      </c>
      <c r="D19" s="429">
        <v>10</v>
      </c>
      <c r="E19" s="871">
        <v>57.894736842105267</v>
      </c>
      <c r="F19" s="872" t="s">
        <v>396</v>
      </c>
      <c r="G19" s="871" t="s">
        <v>396</v>
      </c>
      <c r="H19" s="429" t="s">
        <v>396</v>
      </c>
      <c r="I19" s="277">
        <v>10</v>
      </c>
      <c r="J19" s="277" t="s">
        <v>396</v>
      </c>
      <c r="K19" s="277" t="s">
        <v>396</v>
      </c>
      <c r="L19" s="1057" t="s">
        <v>396</v>
      </c>
      <c r="M19" s="277">
        <v>15</v>
      </c>
      <c r="N19" s="562"/>
      <c r="O19" s="20"/>
    </row>
    <row r="20" spans="1:15" x14ac:dyDescent="0.2">
      <c r="A20" s="231"/>
      <c r="B20" s="231"/>
      <c r="C20" s="873"/>
      <c r="D20" s="873"/>
      <c r="E20" s="873"/>
      <c r="F20" s="873"/>
      <c r="G20" s="873"/>
      <c r="H20" s="873"/>
      <c r="I20" s="873"/>
      <c r="J20" s="873"/>
      <c r="K20" s="873"/>
      <c r="L20" s="873"/>
      <c r="M20" s="873"/>
      <c r="N20" s="231"/>
      <c r="O20" s="20"/>
    </row>
    <row r="21" spans="1:15" s="34" customFormat="1" ht="15" x14ac:dyDescent="0.2">
      <c r="A21" s="557"/>
      <c r="B21" s="231" t="s">
        <v>20</v>
      </c>
      <c r="C21" s="753">
        <v>2980</v>
      </c>
      <c r="D21" s="753">
        <v>1620</v>
      </c>
      <c r="E21" s="875">
        <v>54.328859060402692</v>
      </c>
      <c r="F21" s="676">
        <v>1360</v>
      </c>
      <c r="G21" s="875">
        <v>45.671140939597315</v>
      </c>
      <c r="H21" s="753">
        <v>1875</v>
      </c>
      <c r="I21" s="676">
        <v>1100</v>
      </c>
      <c r="J21" s="676">
        <v>310</v>
      </c>
      <c r="K21" s="676">
        <v>740</v>
      </c>
      <c r="L21" s="753">
        <v>1410</v>
      </c>
      <c r="M21" s="676">
        <v>1570</v>
      </c>
      <c r="N21" s="153" t="s">
        <v>247</v>
      </c>
      <c r="O21" s="20"/>
    </row>
    <row r="22" spans="1:15" x14ac:dyDescent="0.2">
      <c r="A22" s="559"/>
      <c r="B22" s="559"/>
      <c r="C22" s="240"/>
      <c r="D22" s="240"/>
      <c r="E22" s="240"/>
      <c r="F22" s="240"/>
      <c r="G22" s="240"/>
      <c r="H22" s="240"/>
      <c r="I22" s="240"/>
      <c r="J22" s="240"/>
      <c r="K22" s="240"/>
      <c r="L22" s="240"/>
      <c r="M22" s="240"/>
      <c r="N22" s="559"/>
      <c r="O22" s="20"/>
    </row>
    <row r="23" spans="1:15" ht="3" customHeight="1" x14ac:dyDescent="0.2">
      <c r="A23" s="414"/>
      <c r="B23" s="414"/>
      <c r="C23" s="55"/>
      <c r="D23" s="558"/>
      <c r="E23" s="558"/>
      <c r="F23" s="558"/>
      <c r="G23" s="558"/>
      <c r="H23" s="558"/>
      <c r="I23" s="558"/>
      <c r="J23" s="414"/>
      <c r="K23" s="414"/>
      <c r="L23" s="414"/>
      <c r="M23" s="414"/>
      <c r="N23" s="414"/>
    </row>
    <row r="24" spans="1:15" x14ac:dyDescent="0.2">
      <c r="A24" s="425" t="s">
        <v>304</v>
      </c>
      <c r="B24" s="414"/>
      <c r="C24" s="414"/>
      <c r="D24" s="414"/>
      <c r="E24" s="414"/>
      <c r="F24" s="414"/>
      <c r="G24" s="414"/>
      <c r="H24" s="414"/>
      <c r="I24" s="414"/>
      <c r="J24" s="414"/>
      <c r="K24" s="414"/>
      <c r="L24" s="414"/>
      <c r="M24" s="414"/>
      <c r="N24" s="66" t="s">
        <v>312</v>
      </c>
    </row>
    <row r="25" spans="1:15" x14ac:dyDescent="0.2">
      <c r="A25" s="1067" t="s">
        <v>523</v>
      </c>
      <c r="B25" s="414"/>
      <c r="C25" s="55"/>
      <c r="D25" s="414"/>
      <c r="E25" s="414"/>
      <c r="F25" s="414"/>
      <c r="G25" s="414"/>
      <c r="H25" s="1067" t="str">
        <f>CONCATENATE("Arbeitslose Männder und Frauen in den Stadtbezirken im Juni ",YEAR(A1))</f>
        <v>Arbeitslose Männder und Frauen in den Stadtbezirken im Juni 2021</v>
      </c>
      <c r="I25" s="414"/>
      <c r="J25" s="414"/>
      <c r="K25" s="414"/>
      <c r="L25" s="414"/>
      <c r="M25" s="414"/>
      <c r="N25" s="413"/>
    </row>
    <row r="26" spans="1:15" x14ac:dyDescent="0.2">
      <c r="A26" s="413"/>
      <c r="B26" s="413"/>
      <c r="C26" s="53"/>
      <c r="D26" s="413"/>
      <c r="E26" s="413"/>
      <c r="F26" s="413"/>
      <c r="G26" s="413"/>
      <c r="H26" s="413"/>
      <c r="I26" s="413"/>
      <c r="J26" s="413"/>
      <c r="K26" s="413"/>
      <c r="L26" s="413"/>
      <c r="M26" s="413"/>
      <c r="N26" s="413"/>
    </row>
    <row r="27" spans="1:15" x14ac:dyDescent="0.2">
      <c r="A27" s="413"/>
      <c r="B27" s="413"/>
      <c r="C27" s="53"/>
      <c r="D27" s="413"/>
      <c r="E27" s="413"/>
      <c r="F27" s="413"/>
      <c r="G27" s="413"/>
      <c r="H27" s="413"/>
      <c r="I27" s="413"/>
      <c r="J27" s="413"/>
      <c r="K27" s="413"/>
      <c r="L27" s="413"/>
      <c r="M27" s="413"/>
      <c r="N27" s="413"/>
    </row>
    <row r="28" spans="1:15" x14ac:dyDescent="0.2">
      <c r="A28" s="413"/>
      <c r="B28" s="413"/>
      <c r="C28" s="53"/>
      <c r="D28" s="413"/>
      <c r="E28" s="413"/>
      <c r="F28" s="413"/>
      <c r="G28" s="413"/>
      <c r="H28" s="413"/>
      <c r="I28" s="413"/>
      <c r="J28" s="413"/>
      <c r="K28" s="413"/>
      <c r="L28" s="413"/>
      <c r="M28" s="413"/>
      <c r="N28" s="413"/>
    </row>
    <row r="29" spans="1:15" x14ac:dyDescent="0.2">
      <c r="A29" s="413"/>
      <c r="B29" s="413"/>
      <c r="C29" s="53"/>
      <c r="D29" s="413"/>
      <c r="E29" s="413"/>
      <c r="F29" s="413"/>
      <c r="G29" s="413"/>
      <c r="H29" s="413"/>
      <c r="I29" s="413"/>
      <c r="J29" s="413"/>
      <c r="K29" s="413"/>
      <c r="L29" s="413"/>
      <c r="M29" s="413"/>
      <c r="N29" s="413"/>
    </row>
    <row r="30" spans="1:15" x14ac:dyDescent="0.2">
      <c r="A30" s="413"/>
      <c r="B30" s="413"/>
      <c r="C30" s="53"/>
      <c r="D30" s="413"/>
      <c r="E30" s="413"/>
      <c r="F30" s="413"/>
      <c r="G30" s="413"/>
      <c r="H30" s="413"/>
      <c r="I30" s="413"/>
      <c r="J30" s="413"/>
      <c r="K30" s="413"/>
      <c r="L30" s="413"/>
      <c r="M30" s="413"/>
      <c r="N30" s="413"/>
    </row>
    <row r="31" spans="1:15" x14ac:dyDescent="0.2">
      <c r="A31" s="413"/>
      <c r="B31" s="413"/>
      <c r="C31" s="53"/>
      <c r="D31" s="413"/>
      <c r="E31" s="413"/>
      <c r="F31" s="413"/>
      <c r="G31" s="413"/>
      <c r="H31" s="413"/>
      <c r="I31" s="413"/>
      <c r="J31" s="413"/>
      <c r="K31" s="413"/>
      <c r="L31" s="413"/>
      <c r="M31" s="413"/>
      <c r="N31" s="413"/>
    </row>
    <row r="32" spans="1:15" x14ac:dyDescent="0.2">
      <c r="A32" s="413"/>
      <c r="B32" s="413"/>
      <c r="C32" s="53"/>
      <c r="D32" s="413"/>
      <c r="E32" s="413"/>
      <c r="F32" s="413"/>
      <c r="G32" s="413"/>
      <c r="H32" s="413"/>
      <c r="I32" s="413"/>
      <c r="J32" s="413"/>
      <c r="K32" s="413"/>
      <c r="L32" s="413"/>
      <c r="M32" s="413"/>
      <c r="N32" s="413"/>
    </row>
    <row r="33" spans="1:14" x14ac:dyDescent="0.2">
      <c r="A33" s="413"/>
      <c r="B33" s="413"/>
      <c r="C33" s="53"/>
      <c r="D33" s="413"/>
      <c r="E33" s="413"/>
      <c r="F33" s="413"/>
      <c r="G33" s="413"/>
      <c r="H33" s="413"/>
      <c r="I33" s="413"/>
      <c r="J33" s="413"/>
      <c r="K33" s="413"/>
      <c r="L33" s="413"/>
      <c r="M33" s="413"/>
      <c r="N33" s="413"/>
    </row>
    <row r="34" spans="1:14" x14ac:dyDescent="0.2">
      <c r="A34" s="413"/>
      <c r="B34" s="413"/>
      <c r="C34" s="53"/>
      <c r="D34" s="413"/>
      <c r="E34" s="413"/>
      <c r="F34" s="413"/>
      <c r="G34" s="413"/>
      <c r="H34" s="413"/>
      <c r="I34" s="413"/>
      <c r="J34" s="413"/>
      <c r="K34" s="413"/>
      <c r="L34" s="413"/>
      <c r="M34" s="413"/>
      <c r="N34" s="413"/>
    </row>
    <row r="35" spans="1:14" x14ac:dyDescent="0.2">
      <c r="A35" s="413"/>
      <c r="B35" s="413"/>
      <c r="C35" s="53"/>
      <c r="D35" s="413"/>
      <c r="E35" s="413"/>
      <c r="F35" s="413"/>
      <c r="G35" s="413"/>
      <c r="H35" s="413"/>
      <c r="I35" s="413"/>
      <c r="J35" s="413"/>
      <c r="K35" s="413"/>
      <c r="L35" s="413"/>
      <c r="M35" s="413"/>
      <c r="N35" s="413"/>
    </row>
    <row r="36" spans="1:14" x14ac:dyDescent="0.2">
      <c r="A36" s="413"/>
      <c r="B36" s="413"/>
      <c r="C36" s="53"/>
      <c r="D36" s="413"/>
      <c r="E36" s="413"/>
      <c r="F36" s="413"/>
      <c r="G36" s="413"/>
      <c r="H36" s="413"/>
      <c r="I36" s="413"/>
      <c r="J36" s="413"/>
      <c r="K36" s="413"/>
      <c r="L36" s="413"/>
      <c r="M36" s="413"/>
      <c r="N36" s="413"/>
    </row>
    <row r="37" spans="1:14" x14ac:dyDescent="0.2">
      <c r="A37" s="413"/>
      <c r="B37" s="413"/>
      <c r="C37" s="413"/>
      <c r="D37" s="413"/>
      <c r="E37" s="413"/>
      <c r="F37" s="413"/>
      <c r="G37" s="413"/>
      <c r="H37" s="413"/>
      <c r="I37" s="413"/>
      <c r="J37" s="413"/>
      <c r="K37" s="413"/>
      <c r="L37" s="413"/>
      <c r="M37" s="413"/>
      <c r="N37" s="413"/>
    </row>
    <row r="38" spans="1:14" x14ac:dyDescent="0.2">
      <c r="A38" s="413"/>
      <c r="B38" s="413"/>
      <c r="C38" s="413"/>
      <c r="D38" s="413"/>
      <c r="E38" s="413"/>
      <c r="F38" s="413"/>
      <c r="G38" s="413"/>
      <c r="H38" s="413"/>
      <c r="I38" s="413"/>
      <c r="J38" s="413"/>
      <c r="K38" s="413"/>
      <c r="L38" s="413"/>
      <c r="M38" s="413"/>
      <c r="N38" s="413"/>
    </row>
    <row r="39" spans="1:14" x14ac:dyDescent="0.2">
      <c r="A39" s="413"/>
      <c r="B39" s="413"/>
      <c r="C39" s="413"/>
      <c r="D39" s="413"/>
      <c r="E39" s="413"/>
      <c r="F39" s="413"/>
      <c r="G39" s="413"/>
      <c r="H39" s="413"/>
      <c r="I39" s="413"/>
      <c r="J39" s="413"/>
      <c r="K39" s="413"/>
      <c r="L39" s="413"/>
      <c r="M39" s="413"/>
      <c r="N39" s="413"/>
    </row>
    <row r="40" spans="1:14" x14ac:dyDescent="0.2">
      <c r="A40" s="413"/>
      <c r="B40" s="413"/>
      <c r="C40" s="413"/>
      <c r="D40" s="413"/>
      <c r="E40" s="413"/>
      <c r="F40" s="413"/>
      <c r="G40" s="413"/>
      <c r="H40" s="413"/>
      <c r="I40" s="413"/>
      <c r="J40" s="413"/>
      <c r="K40" s="413"/>
      <c r="L40" s="413"/>
      <c r="M40" s="413"/>
      <c r="N40" s="413"/>
    </row>
    <row r="41" spans="1:14" x14ac:dyDescent="0.2">
      <c r="A41" s="413"/>
      <c r="B41" s="413"/>
      <c r="C41" s="413"/>
      <c r="D41" s="413"/>
      <c r="E41" s="413"/>
      <c r="F41" s="413"/>
      <c r="G41" s="413"/>
      <c r="H41" s="413"/>
      <c r="I41" s="413"/>
      <c r="J41" s="413"/>
      <c r="K41" s="413"/>
      <c r="L41" s="413"/>
      <c r="M41" s="413"/>
      <c r="N41" s="413"/>
    </row>
    <row r="42" spans="1:14" x14ac:dyDescent="0.2">
      <c r="A42" s="413"/>
      <c r="B42" s="413"/>
      <c r="C42" s="413"/>
      <c r="D42" s="413"/>
      <c r="E42" s="413"/>
      <c r="F42" s="413"/>
      <c r="G42" s="413"/>
      <c r="H42" s="413"/>
      <c r="I42" s="413"/>
      <c r="J42" s="413"/>
      <c r="K42" s="413"/>
      <c r="L42" s="413"/>
      <c r="M42" s="413"/>
      <c r="N42" s="413"/>
    </row>
    <row r="43" spans="1:14" x14ac:dyDescent="0.2">
      <c r="A43" s="413"/>
      <c r="B43" s="413"/>
      <c r="C43" s="413"/>
      <c r="D43" s="413"/>
      <c r="E43" s="413"/>
      <c r="F43" s="413"/>
      <c r="G43" s="413"/>
      <c r="H43" s="413"/>
      <c r="I43" s="413"/>
      <c r="J43" s="413"/>
      <c r="K43" s="413"/>
      <c r="L43" s="413"/>
      <c r="M43" s="413"/>
      <c r="N43" s="413"/>
    </row>
    <row r="44" spans="1:14" x14ac:dyDescent="0.2">
      <c r="A44" s="413"/>
      <c r="B44" s="413"/>
      <c r="C44" s="413"/>
      <c r="D44" s="413"/>
      <c r="E44" s="413"/>
      <c r="F44" s="413"/>
      <c r="G44" s="413"/>
      <c r="H44" s="413"/>
      <c r="I44" s="413"/>
      <c r="J44" s="413"/>
      <c r="K44" s="413"/>
      <c r="L44" s="413"/>
      <c r="M44" s="413"/>
      <c r="N44" s="413"/>
    </row>
    <row r="45" spans="1:14" x14ac:dyDescent="0.2">
      <c r="A45" s="413"/>
      <c r="B45" s="413"/>
      <c r="C45" s="413"/>
      <c r="D45" s="413"/>
      <c r="E45" s="413"/>
      <c r="F45" s="413"/>
      <c r="G45" s="413"/>
      <c r="H45" s="66" t="s">
        <v>335</v>
      </c>
      <c r="J45" s="413"/>
      <c r="K45" s="413"/>
      <c r="L45" s="413"/>
      <c r="M45" s="413"/>
      <c r="N45" s="66" t="s">
        <v>335</v>
      </c>
    </row>
    <row r="46" spans="1:14" x14ac:dyDescent="0.2">
      <c r="A46" s="413"/>
      <c r="B46" s="413"/>
      <c r="C46" s="413"/>
      <c r="D46" s="413"/>
      <c r="E46" s="413"/>
      <c r="F46" s="413"/>
      <c r="G46" s="413"/>
      <c r="H46" s="413"/>
      <c r="I46" s="413"/>
      <c r="J46" s="413"/>
      <c r="K46" s="413"/>
      <c r="L46" s="413"/>
      <c r="M46" s="413"/>
      <c r="N46" s="413"/>
    </row>
  </sheetData>
  <phoneticPr fontId="16" type="noConversion"/>
  <hyperlinks>
    <hyperlink ref="N1" location="INHALT!A1" display="INHALT!A1" xr:uid="{7D543FB6-CB20-4479-97BE-67EAA226C224}"/>
  </hyperlinks>
  <printOptions horizontalCentered="1"/>
  <pageMargins left="0.59055118110236227" right="0.39370078740157483" top="0.59055118110236227" bottom="0.59055118110236227" header="0.27559055118110237" footer="0.23622047244094491"/>
  <pageSetup paperSize="9" scale="72" firstPageNumber="46" pageOrder="overThenDown" orientation="landscape" useFirstPageNumber="1" r:id="rId1"/>
  <headerFooter alignWithMargins="0">
    <oddFooter>Seite &amp;P</oddFooter>
  </headerFooter>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Q45"/>
  <sheetViews>
    <sheetView zoomScale="85" zoomScaleNormal="85" workbookViewId="0">
      <pane ySplit="5" topLeftCell="A6" activePane="bottomLeft" state="frozen"/>
      <selection activeCell="A80" sqref="A80:XFD80"/>
      <selection pane="bottomLeft" activeCell="A25" sqref="A25"/>
    </sheetView>
  </sheetViews>
  <sheetFormatPr baseColWidth="10" defaultColWidth="11.42578125" defaultRowHeight="12.75" x14ac:dyDescent="0.2"/>
  <cols>
    <col min="1" max="1" width="6" style="32" customWidth="1"/>
    <col min="2" max="2" width="21.7109375" style="32" customWidth="1"/>
    <col min="3" max="4" width="6.42578125" style="17" bestFit="1" customWidth="1"/>
    <col min="5" max="5" width="6.140625" style="17" customWidth="1"/>
    <col min="6" max="6" width="6.42578125" style="17" bestFit="1" customWidth="1"/>
    <col min="7" max="7" width="6" style="17" customWidth="1"/>
    <col min="8" max="11" width="6.42578125" style="17" bestFit="1" customWidth="1"/>
    <col min="12" max="13" width="6.42578125" style="17" customWidth="1"/>
    <col min="14" max="14" width="10.85546875" style="17" customWidth="1"/>
    <col min="15" max="16384" width="11.42578125" style="17"/>
  </cols>
  <sheetData>
    <row r="1" spans="1:17" x14ac:dyDescent="0.2">
      <c r="A1" s="1056">
        <v>44377</v>
      </c>
      <c r="B1" s="413"/>
      <c r="C1" s="53"/>
      <c r="D1" s="53"/>
      <c r="E1" s="53"/>
      <c r="F1" s="53"/>
      <c r="G1" s="53"/>
      <c r="H1" s="53"/>
      <c r="I1" s="53"/>
      <c r="J1" s="53"/>
      <c r="K1" s="53"/>
      <c r="L1" s="53"/>
      <c r="M1" s="53"/>
      <c r="N1" s="1068" t="str">
        <f>HYPERLINK("[Kleinräumige Statistik Daten Prototyp.xlsx]INHALT!A1","zum Inhaltsverzeichnis")</f>
        <v>zum Inhaltsverzeichnis</v>
      </c>
    </row>
    <row r="2" spans="1:17" ht="15.75" x14ac:dyDescent="0.2">
      <c r="A2" s="174" t="str">
        <f>CONCATENATE("Entwicklung der Arbeitslosigkeit in der Stadt Ingolstadt ",C4," - ",M4," (Juni)")</f>
        <v>Entwicklung der Arbeitslosigkeit in der Stadt Ingolstadt 2011 - 2021 (Juni)</v>
      </c>
      <c r="B2" s="414"/>
      <c r="C2" s="55"/>
      <c r="D2" s="55"/>
      <c r="E2" s="55"/>
      <c r="F2" s="55"/>
      <c r="G2" s="55"/>
      <c r="H2" s="55"/>
      <c r="I2" s="55"/>
      <c r="J2" s="55"/>
      <c r="K2" s="55"/>
      <c r="L2" s="55"/>
      <c r="M2" s="55"/>
      <c r="N2" s="55"/>
    </row>
    <row r="3" spans="1:17" x14ac:dyDescent="0.2">
      <c r="A3" s="414"/>
      <c r="B3" s="414"/>
      <c r="C3" s="55"/>
      <c r="D3" s="55"/>
      <c r="E3" s="55"/>
      <c r="F3" s="55"/>
      <c r="G3" s="55"/>
      <c r="H3" s="55"/>
      <c r="I3" s="55"/>
      <c r="J3" s="55"/>
      <c r="K3" s="55"/>
      <c r="L3" s="55"/>
      <c r="M3" s="55"/>
      <c r="N3" s="66" t="s">
        <v>495</v>
      </c>
    </row>
    <row r="4" spans="1:17" ht="67.5" customHeight="1" x14ac:dyDescent="0.2">
      <c r="A4" s="671" t="s">
        <v>203</v>
      </c>
      <c r="B4" s="551" t="s">
        <v>172</v>
      </c>
      <c r="C4" s="563">
        <f t="shared" ref="C4:K4" si="0">D4-1</f>
        <v>2011</v>
      </c>
      <c r="D4" s="563">
        <f t="shared" si="0"/>
        <v>2012</v>
      </c>
      <c r="E4" s="563">
        <f t="shared" si="0"/>
        <v>2013</v>
      </c>
      <c r="F4" s="563">
        <f t="shared" si="0"/>
        <v>2014</v>
      </c>
      <c r="G4" s="563">
        <f t="shared" si="0"/>
        <v>2015</v>
      </c>
      <c r="H4" s="563">
        <f t="shared" si="0"/>
        <v>2016</v>
      </c>
      <c r="I4" s="563">
        <f t="shared" si="0"/>
        <v>2017</v>
      </c>
      <c r="J4" s="563">
        <f t="shared" si="0"/>
        <v>2018</v>
      </c>
      <c r="K4" s="563">
        <f t="shared" si="0"/>
        <v>2019</v>
      </c>
      <c r="L4" s="563">
        <f>M4-1</f>
        <v>2020</v>
      </c>
      <c r="M4" s="928">
        <f>YEAR(A1)</f>
        <v>2021</v>
      </c>
      <c r="N4" s="570" t="str">
        <f>CONCATENATE("absolute
Veränder-ung ",C4,"-",M4)</f>
        <v>absolute
Veränder-ung 2011-2021</v>
      </c>
      <c r="O4" s="165"/>
    </row>
    <row r="5" spans="1:17" x14ac:dyDescent="0.2">
      <c r="A5" s="672"/>
      <c r="B5" s="553"/>
      <c r="C5" s="564" t="s">
        <v>224</v>
      </c>
      <c r="D5" s="564" t="s">
        <v>224</v>
      </c>
      <c r="E5" s="564" t="s">
        <v>224</v>
      </c>
      <c r="F5" s="564" t="s">
        <v>224</v>
      </c>
      <c r="G5" s="564" t="s">
        <v>224</v>
      </c>
      <c r="H5" s="564" t="s">
        <v>224</v>
      </c>
      <c r="I5" s="564" t="s">
        <v>224</v>
      </c>
      <c r="J5" s="564" t="s">
        <v>224</v>
      </c>
      <c r="K5" s="564" t="s">
        <v>224</v>
      </c>
      <c r="L5" s="564" t="s">
        <v>224</v>
      </c>
      <c r="M5" s="565" t="s">
        <v>224</v>
      </c>
      <c r="N5" s="565" t="s">
        <v>224</v>
      </c>
      <c r="O5" s="165"/>
    </row>
    <row r="6" spans="1:17" ht="13.15" customHeight="1" x14ac:dyDescent="0.2">
      <c r="A6" s="227"/>
      <c r="B6" s="227"/>
      <c r="C6" s="567"/>
      <c r="D6" s="566"/>
      <c r="E6" s="566"/>
      <c r="F6" s="566"/>
      <c r="G6" s="566"/>
      <c r="H6" s="566"/>
      <c r="I6" s="566"/>
      <c r="J6" s="566"/>
      <c r="K6" s="566"/>
      <c r="L6" s="53"/>
      <c r="M6" s="53"/>
      <c r="N6" s="568"/>
    </row>
    <row r="7" spans="1:17" ht="13.15" customHeight="1" x14ac:dyDescent="0.2">
      <c r="A7" s="85">
        <v>1</v>
      </c>
      <c r="B7" s="86" t="s">
        <v>2</v>
      </c>
      <c r="C7" s="130">
        <f>IFERROR(ROUND(VLOOKUP(CONCATENATE(C$4,TEXT($A7,"00")),'[1]Arbeitslose ohne Datum'!$A$6:$E$1048576,5,FALSE)*2,-1)/2,"*")</f>
        <v>240</v>
      </c>
      <c r="D7" s="69">
        <f>IFERROR(ROUND(VLOOKUP(CONCATENATE(D$4,TEXT($A7,"00")),'[1]Arbeitslose ohne Datum'!$A$6:$E$1048576,5,FALSE)*2,-1)/2,"*")</f>
        <v>265</v>
      </c>
      <c r="E7" s="69">
        <f>IFERROR(ROUND(VLOOKUP(CONCATENATE(E$4,TEXT($A7,"00")),'[1]Arbeitslose ohne Datum'!$A$6:$E$1048576,5,FALSE)*2,-1)/2,"*")</f>
        <v>250</v>
      </c>
      <c r="F7" s="69">
        <f>IFERROR(ROUND(VLOOKUP(CONCATENATE(F$4,TEXT($A7,"00")),'[1]Arbeitslose ohne Datum'!$A$6:$E$1048576,5,FALSE)*2,-1)/2,"*")</f>
        <v>285</v>
      </c>
      <c r="G7" s="69">
        <f>IFERROR(ROUND(VLOOKUP(CONCATENATE(G$4,TEXT($A7,"00")),'[1]Arbeitslose ohne Datum'!$A$6:$E$1048576,5,FALSE)*2,-1)/2,"*")</f>
        <v>270</v>
      </c>
      <c r="H7" s="69">
        <f>IFERROR(ROUND(VLOOKUP(CONCATENATE(H$4,TEXT($A7,"00")),'[1]Arbeitslose ohne Datum'!$A$6:$E$1048576,5,FALSE)*2,-1)/2,"*")</f>
        <v>230</v>
      </c>
      <c r="I7" s="69">
        <f>IFERROR(ROUND(VLOOKUP(CONCATENATE(I$4,TEXT($A7,"00")),'[1]Arbeitslose ohne Datum'!$A$6:$E$1048576,5,FALSE)*2,-1)/2,"*")</f>
        <v>275</v>
      </c>
      <c r="J7" s="69">
        <f>IFERROR(ROUND(VLOOKUP(CONCATENATE(J$4,TEXT($A7,"00")),'[1]Arbeitslose ohne Datum'!$A$6:$E$1048576,5,FALSE)*2,-1)/2,"*")</f>
        <v>235</v>
      </c>
      <c r="K7" s="69">
        <f>IFERROR(ROUND(VLOOKUP(CONCATENATE(K$4,TEXT($A7,"00")),'[1]Arbeitslose ohne Datum'!$A$6:$E$1048576,5,FALSE)*2,-1)/2,"*")</f>
        <v>260</v>
      </c>
      <c r="L7" s="277">
        <f>IFERROR(ROUND(VLOOKUP(CONCATENATE(L$4,TEXT($A7,"00")),'[1]Arbeitslose ohne Datum'!$A$6:$E$1048576,5,FALSE)*2,-1)/2,"*")</f>
        <v>425</v>
      </c>
      <c r="M7" s="277">
        <f>IFERROR(ROUND(VLOOKUP(CONCATENATE(M$4,TEXT($A7,"00")),'[1]Arbeitslose ohne Datum'!$A$6:$E$1048576,5,FALSE)*2,-1)/2,"*")</f>
        <v>335</v>
      </c>
      <c r="N7" s="1148">
        <f>M7-C7</f>
        <v>95</v>
      </c>
      <c r="Q7" s="20"/>
    </row>
    <row r="8" spans="1:17" ht="13.15" customHeight="1" x14ac:dyDescent="0.2">
      <c r="A8" s="85">
        <v>2</v>
      </c>
      <c r="B8" s="86" t="s">
        <v>6</v>
      </c>
      <c r="C8" s="130">
        <f>IFERROR(ROUND(VLOOKUP(CONCATENATE(C$4,TEXT($A8,"00")),'[1]Arbeitslose ohne Datum'!$A$6:$E$1048576,5,FALSE)*2,-1)/2,"*")</f>
        <v>565</v>
      </c>
      <c r="D8" s="69">
        <f>IFERROR(ROUND(VLOOKUP(CONCATENATE(D$4,TEXT($A8,"00")),'[1]Arbeitslose ohne Datum'!$A$6:$E$1048576,5,FALSE)*2,-1)/2,"*")</f>
        <v>650</v>
      </c>
      <c r="E8" s="69">
        <f>IFERROR(ROUND(VLOOKUP(CONCATENATE(E$4,TEXT($A8,"00")),'[1]Arbeitslose ohne Datum'!$A$6:$E$1048576,5,FALSE)*2,-1)/2,"*")</f>
        <v>565</v>
      </c>
      <c r="F8" s="69">
        <f>IFERROR(ROUND(VLOOKUP(CONCATENATE(F$4,TEXT($A8,"00")),'[1]Arbeitslose ohne Datum'!$A$6:$E$1048576,5,FALSE)*2,-1)/2,"*")</f>
        <v>610</v>
      </c>
      <c r="G8" s="69">
        <f>IFERROR(ROUND(VLOOKUP(CONCATENATE(G$4,TEXT($A8,"00")),'[1]Arbeitslose ohne Datum'!$A$6:$E$1048576,5,FALSE)*2,-1)/2,"*")</f>
        <v>555</v>
      </c>
      <c r="H8" s="69">
        <f>IFERROR(ROUND(VLOOKUP(CONCATENATE(H$4,TEXT($A8,"00")),'[1]Arbeitslose ohne Datum'!$A$6:$E$1048576,5,FALSE)*2,-1)/2,"*")</f>
        <v>530</v>
      </c>
      <c r="I8" s="69">
        <f>IFERROR(ROUND(VLOOKUP(CONCATENATE(I$4,TEXT($A8,"00")),'[1]Arbeitslose ohne Datum'!$A$6:$E$1048576,5,FALSE)*2,-1)/2,"*")</f>
        <v>525</v>
      </c>
      <c r="J8" s="69">
        <f>IFERROR(ROUND(VLOOKUP(CONCATENATE(J$4,TEXT($A8,"00")),'[1]Arbeitslose ohne Datum'!$A$6:$E$1048576,5,FALSE)*2,-1)/2,"*")</f>
        <v>520</v>
      </c>
      <c r="K8" s="100">
        <f>IFERROR(ROUND(VLOOKUP(CONCATENATE(K$4,TEXT($A8,"00")),'[1]Arbeitslose ohne Datum'!$A$6:$E$1048576,5,FALSE)*2,-1)/2,"*")</f>
        <v>495</v>
      </c>
      <c r="L8" s="677">
        <f>IFERROR(ROUND(VLOOKUP(CONCATENATE(L$4,TEXT($A8,"00")),'[1]Arbeitslose ohne Datum'!$A$6:$E$1048576,5,FALSE)*2,-1)/2,"*")</f>
        <v>695</v>
      </c>
      <c r="M8" s="677">
        <f>IFERROR(ROUND(VLOOKUP(CONCATENATE(M$4,TEXT($A8,"00")),'[1]Arbeitslose ohne Datum'!$A$6:$E$1048576,5,FALSE)*2,-1)/2,"*")</f>
        <v>590</v>
      </c>
      <c r="N8" s="1148">
        <f t="shared" ref="N8:N18" si="1">M8-C8</f>
        <v>25</v>
      </c>
      <c r="Q8" s="20"/>
    </row>
    <row r="9" spans="1:17" ht="13.15" customHeight="1" x14ac:dyDescent="0.2">
      <c r="A9" s="85">
        <v>3</v>
      </c>
      <c r="B9" s="86" t="s">
        <v>10</v>
      </c>
      <c r="C9" s="130">
        <f>IFERROR(ROUND(VLOOKUP(CONCATENATE(C$4,TEXT($A9,"00")),'[1]Arbeitslose ohne Datum'!$A$6:$E$1048576,5,FALSE)*2,-1)/2,"*")</f>
        <v>520</v>
      </c>
      <c r="D9" s="69">
        <f>IFERROR(ROUND(VLOOKUP(CONCATENATE(D$4,TEXT($A9,"00")),'[1]Arbeitslose ohne Datum'!$A$6:$E$1048576,5,FALSE)*2,-1)/2,"*")</f>
        <v>560</v>
      </c>
      <c r="E9" s="69">
        <f>IFERROR(ROUND(VLOOKUP(CONCATENATE(E$4,TEXT($A9,"00")),'[1]Arbeitslose ohne Datum'!$A$6:$E$1048576,5,FALSE)*2,-1)/2,"*")</f>
        <v>555</v>
      </c>
      <c r="F9" s="69">
        <f>IFERROR(ROUND(VLOOKUP(CONCATENATE(F$4,TEXT($A9,"00")),'[1]Arbeitslose ohne Datum'!$A$6:$E$1048576,5,FALSE)*2,-1)/2,"*")</f>
        <v>600</v>
      </c>
      <c r="G9" s="69">
        <f>IFERROR(ROUND(VLOOKUP(CONCATENATE(G$4,TEXT($A9,"00")),'[1]Arbeitslose ohne Datum'!$A$6:$E$1048576,5,FALSE)*2,-1)/2,"*")</f>
        <v>525</v>
      </c>
      <c r="H9" s="69">
        <f>IFERROR(ROUND(VLOOKUP(CONCATENATE(H$4,TEXT($A9,"00")),'[1]Arbeitslose ohne Datum'!$A$6:$E$1048576,5,FALSE)*2,-1)/2,"*")</f>
        <v>490</v>
      </c>
      <c r="I9" s="69">
        <f>IFERROR(ROUND(VLOOKUP(CONCATENATE(I$4,TEXT($A9,"00")),'[1]Arbeitslose ohne Datum'!$A$6:$E$1048576,5,FALSE)*2,-1)/2,"*")</f>
        <v>535</v>
      </c>
      <c r="J9" s="69">
        <f>IFERROR(ROUND(VLOOKUP(CONCATENATE(J$4,TEXT($A9,"00")),'[1]Arbeitslose ohne Datum'!$A$6:$E$1048576,5,FALSE)*2,-1)/2,"*")</f>
        <v>480</v>
      </c>
      <c r="K9" s="100">
        <f>IFERROR(ROUND(VLOOKUP(CONCATENATE(K$4,TEXT($A9,"00")),'[1]Arbeitslose ohne Datum'!$A$6:$E$1048576,5,FALSE)*2,-1)/2,"*")</f>
        <v>500</v>
      </c>
      <c r="L9" s="677">
        <f>IFERROR(ROUND(VLOOKUP(CONCATENATE(L$4,TEXT($A9,"00")),'[1]Arbeitslose ohne Datum'!$A$6:$E$1048576,5,FALSE)*2,-1)/2,"*")</f>
        <v>765</v>
      </c>
      <c r="M9" s="677">
        <f>IFERROR(ROUND(VLOOKUP(CONCATENATE(M$4,TEXT($A9,"00")),'[1]Arbeitslose ohne Datum'!$A$6:$E$1048576,5,FALSE)*2,-1)/2,"*")</f>
        <v>685</v>
      </c>
      <c r="N9" s="1148">
        <f t="shared" si="1"/>
        <v>165</v>
      </c>
      <c r="Q9" s="20"/>
    </row>
    <row r="10" spans="1:17" ht="13.15" customHeight="1" x14ac:dyDescent="0.2">
      <c r="A10" s="85">
        <v>4</v>
      </c>
      <c r="B10" s="86" t="s">
        <v>3</v>
      </c>
      <c r="C10" s="130">
        <f>IFERROR(ROUND(VLOOKUP(CONCATENATE(C$4,TEXT($A10,"00")),'[1]Arbeitslose ohne Datum'!$A$6:$E$1048576,5,FALSE)*2,-1)/2,"*")</f>
        <v>290</v>
      </c>
      <c r="D10" s="69">
        <f>IFERROR(ROUND(VLOOKUP(CONCATENATE(D$4,TEXT($A10,"00")),'[1]Arbeitslose ohne Datum'!$A$6:$E$1048576,5,FALSE)*2,-1)/2,"*")</f>
        <v>325</v>
      </c>
      <c r="E10" s="69">
        <f>IFERROR(ROUND(VLOOKUP(CONCATENATE(E$4,TEXT($A10,"00")),'[1]Arbeitslose ohne Datum'!$A$6:$E$1048576,5,FALSE)*2,-1)/2,"*")</f>
        <v>310</v>
      </c>
      <c r="F10" s="69">
        <f>IFERROR(ROUND(VLOOKUP(CONCATENATE(F$4,TEXT($A10,"00")),'[1]Arbeitslose ohne Datum'!$A$6:$E$1048576,5,FALSE)*2,-1)/2,"*")</f>
        <v>305</v>
      </c>
      <c r="G10" s="69">
        <f>IFERROR(ROUND(VLOOKUP(CONCATENATE(G$4,TEXT($A10,"00")),'[1]Arbeitslose ohne Datum'!$A$6:$E$1048576,5,FALSE)*2,-1)/2,"*")</f>
        <v>290</v>
      </c>
      <c r="H10" s="69">
        <f>IFERROR(ROUND(VLOOKUP(CONCATENATE(H$4,TEXT($A10,"00")),'[1]Arbeitslose ohne Datum'!$A$6:$E$1048576,5,FALSE)*2,-1)/2,"*")</f>
        <v>275</v>
      </c>
      <c r="I10" s="69">
        <f>IFERROR(ROUND(VLOOKUP(CONCATENATE(I$4,TEXT($A10,"00")),'[1]Arbeitslose ohne Datum'!$A$6:$E$1048576,5,FALSE)*2,-1)/2,"*")</f>
        <v>295</v>
      </c>
      <c r="J10" s="69">
        <f>IFERROR(ROUND(VLOOKUP(CONCATENATE(J$4,TEXT($A10,"00")),'[1]Arbeitslose ohne Datum'!$A$6:$E$1048576,5,FALSE)*2,-1)/2,"*")</f>
        <v>270</v>
      </c>
      <c r="K10" s="100">
        <f>IFERROR(ROUND(VLOOKUP(CONCATENATE(K$4,TEXT($A10,"00")),'[1]Arbeitslose ohne Datum'!$A$6:$E$1048576,5,FALSE)*2,-1)/2,"*")</f>
        <v>280</v>
      </c>
      <c r="L10" s="677">
        <f>IFERROR(ROUND(VLOOKUP(CONCATENATE(L$4,TEXT($A10,"00")),'[1]Arbeitslose ohne Datum'!$A$6:$E$1048576,5,FALSE)*2,-1)/2,"*")</f>
        <v>420</v>
      </c>
      <c r="M10" s="677">
        <f>IFERROR(ROUND(VLOOKUP(CONCATENATE(M$4,TEXT($A10,"00")),'[1]Arbeitslose ohne Datum'!$A$6:$E$1048576,5,FALSE)*2,-1)/2,"*")</f>
        <v>385</v>
      </c>
      <c r="N10" s="1148">
        <f t="shared" si="1"/>
        <v>95</v>
      </c>
      <c r="Q10" s="20"/>
    </row>
    <row r="11" spans="1:17" ht="13.15" customHeight="1" x14ac:dyDescent="0.2">
      <c r="A11" s="85">
        <v>5</v>
      </c>
      <c r="B11" s="86" t="s">
        <v>7</v>
      </c>
      <c r="C11" s="130">
        <f>IFERROR(ROUND(VLOOKUP(CONCATENATE(C$4,TEXT($A11,"00")),'[1]Arbeitslose ohne Datum'!$A$6:$E$1048576,5,FALSE)*2,-1)/2,"*")</f>
        <v>95</v>
      </c>
      <c r="D11" s="69">
        <f>IFERROR(ROUND(VLOOKUP(CONCATENATE(D$4,TEXT($A11,"00")),'[1]Arbeitslose ohne Datum'!$A$6:$E$1048576,5,FALSE)*2,-1)/2,"*")</f>
        <v>100</v>
      </c>
      <c r="E11" s="69">
        <f>IFERROR(ROUND(VLOOKUP(CONCATENATE(E$4,TEXT($A11,"00")),'[1]Arbeitslose ohne Datum'!$A$6:$E$1048576,5,FALSE)*2,-1)/2,"*")</f>
        <v>90</v>
      </c>
      <c r="F11" s="69">
        <f>IFERROR(ROUND(VLOOKUP(CONCATENATE(F$4,TEXT($A11,"00")),'[1]Arbeitslose ohne Datum'!$A$6:$E$1048576,5,FALSE)*2,-1)/2,"*")</f>
        <v>100</v>
      </c>
      <c r="G11" s="69">
        <f>IFERROR(ROUND(VLOOKUP(CONCATENATE(G$4,TEXT($A11,"00")),'[1]Arbeitslose ohne Datum'!$A$6:$E$1048576,5,FALSE)*2,-1)/2,"*")</f>
        <v>85</v>
      </c>
      <c r="H11" s="69">
        <f>IFERROR(ROUND(VLOOKUP(CONCATENATE(H$4,TEXT($A11,"00")),'[1]Arbeitslose ohne Datum'!$A$6:$E$1048576,5,FALSE)*2,-1)/2,"*")</f>
        <v>100</v>
      </c>
      <c r="I11" s="69">
        <f>IFERROR(ROUND(VLOOKUP(CONCATENATE(I$4,TEXT($A11,"00")),'[1]Arbeitslose ohne Datum'!$A$6:$E$1048576,5,FALSE)*2,-1)/2,"*")</f>
        <v>85</v>
      </c>
      <c r="J11" s="69">
        <f>IFERROR(ROUND(VLOOKUP(CONCATENATE(J$4,TEXT($A11,"00")),'[1]Arbeitslose ohne Datum'!$A$6:$E$1048576,5,FALSE)*2,-1)/2,"*")</f>
        <v>110</v>
      </c>
      <c r="K11" s="100">
        <f>IFERROR(ROUND(VLOOKUP(CONCATENATE(K$4,TEXT($A11,"00")),'[1]Arbeitslose ohne Datum'!$A$6:$E$1048576,5,FALSE)*2,-1)/2,"*")</f>
        <v>105</v>
      </c>
      <c r="L11" s="677">
        <f>IFERROR(ROUND(VLOOKUP(CONCATENATE(L$4,TEXT($A11,"00")),'[1]Arbeitslose ohne Datum'!$A$6:$E$1048576,5,FALSE)*2,-1)/2,"*")</f>
        <v>150</v>
      </c>
      <c r="M11" s="677">
        <f>IFERROR(ROUND(VLOOKUP(CONCATENATE(M$4,TEXT($A11,"00")),'[1]Arbeitslose ohne Datum'!$A$6:$E$1048576,5,FALSE)*2,-1)/2,"*")</f>
        <v>135</v>
      </c>
      <c r="N11" s="1148">
        <f t="shared" si="1"/>
        <v>40</v>
      </c>
      <c r="Q11" s="20"/>
    </row>
    <row r="12" spans="1:17" ht="13.15" customHeight="1" x14ac:dyDescent="0.2">
      <c r="A12" s="85">
        <v>6</v>
      </c>
      <c r="B12" s="86" t="s">
        <v>11</v>
      </c>
      <c r="C12" s="130">
        <f>IFERROR(ROUND(VLOOKUP(CONCATENATE(C$4,TEXT($A12,"00")),'[1]Arbeitslose ohne Datum'!$A$6:$E$1048576,5,FALSE)*2,-1)/2,"*")</f>
        <v>30</v>
      </c>
      <c r="D12" s="69">
        <f>IFERROR(ROUND(VLOOKUP(CONCATENATE(D$4,TEXT($A12,"00")),'[1]Arbeitslose ohne Datum'!$A$6:$E$1048576,5,FALSE)*2,-1)/2,"*")</f>
        <v>30</v>
      </c>
      <c r="E12" s="69">
        <f>IFERROR(ROUND(VLOOKUP(CONCATENATE(E$4,TEXT($A12,"00")),'[1]Arbeitslose ohne Datum'!$A$6:$E$1048576,5,FALSE)*2,-1)/2,"*")</f>
        <v>30</v>
      </c>
      <c r="F12" s="69">
        <f>IFERROR(ROUND(VLOOKUP(CONCATENATE(F$4,TEXT($A12,"00")),'[1]Arbeitslose ohne Datum'!$A$6:$E$1048576,5,FALSE)*2,-1)/2,"*")</f>
        <v>35</v>
      </c>
      <c r="G12" s="69">
        <f>IFERROR(ROUND(VLOOKUP(CONCATENATE(G$4,TEXT($A12,"00")),'[1]Arbeitslose ohne Datum'!$A$6:$E$1048576,5,FALSE)*2,-1)/2,"*")</f>
        <v>30</v>
      </c>
      <c r="H12" s="69">
        <f>IFERROR(ROUND(VLOOKUP(CONCATENATE(H$4,TEXT($A12,"00")),'[1]Arbeitslose ohne Datum'!$A$6:$E$1048576,5,FALSE)*2,-1)/2,"*")</f>
        <v>35</v>
      </c>
      <c r="I12" s="69">
        <f>IFERROR(ROUND(VLOOKUP(CONCATENATE(I$4,TEXT($A12,"00")),'[1]Arbeitslose ohne Datum'!$A$6:$E$1048576,5,FALSE)*2,-1)/2,"*")</f>
        <v>45</v>
      </c>
      <c r="J12" s="69">
        <f>IFERROR(ROUND(VLOOKUP(CONCATENATE(J$4,TEXT($A12,"00")),'[1]Arbeitslose ohne Datum'!$A$6:$E$1048576,5,FALSE)*2,-1)/2,"*")</f>
        <v>35</v>
      </c>
      <c r="K12" s="100">
        <f>IFERROR(ROUND(VLOOKUP(CONCATENATE(K$4,TEXT($A12,"00")),'[1]Arbeitslose ohne Datum'!$A$6:$E$1048576,5,FALSE)*2,-1)/2,"*")</f>
        <v>40</v>
      </c>
      <c r="L12" s="677">
        <f>IFERROR(ROUND(VLOOKUP(CONCATENATE(L$4,TEXT($A12,"00")),'[1]Arbeitslose ohne Datum'!$A$6:$E$1048576,5,FALSE)*2,-1)/2,"*")</f>
        <v>80</v>
      </c>
      <c r="M12" s="677">
        <f>IFERROR(ROUND(VLOOKUP(CONCATENATE(M$4,TEXT($A12,"00")),'[1]Arbeitslose ohne Datum'!$A$6:$E$1048576,5,FALSE)*2,-1)/2,"*")</f>
        <v>60</v>
      </c>
      <c r="N12" s="1148">
        <f t="shared" si="1"/>
        <v>30</v>
      </c>
      <c r="Q12" s="20"/>
    </row>
    <row r="13" spans="1:17" ht="13.15" customHeight="1" x14ac:dyDescent="0.2">
      <c r="A13" s="85">
        <v>7</v>
      </c>
      <c r="B13" s="86" t="s">
        <v>4</v>
      </c>
      <c r="C13" s="130">
        <f>IFERROR(ROUND(VLOOKUP(CONCATENATE(C$4,TEXT($A13,"00")),'[1]Arbeitslose ohne Datum'!$A$6:$E$1048576,5,FALSE)*2,-1)/2,"*")</f>
        <v>35</v>
      </c>
      <c r="D13" s="69">
        <f>IFERROR(ROUND(VLOOKUP(CONCATENATE(D$4,TEXT($A13,"00")),'[1]Arbeitslose ohne Datum'!$A$6:$E$1048576,5,FALSE)*2,-1)/2,"*")</f>
        <v>35</v>
      </c>
      <c r="E13" s="69">
        <f>IFERROR(ROUND(VLOOKUP(CONCATENATE(E$4,TEXT($A13,"00")),'[1]Arbeitslose ohne Datum'!$A$6:$E$1048576,5,FALSE)*2,-1)/2,"*")</f>
        <v>30</v>
      </c>
      <c r="F13" s="69">
        <f>IFERROR(ROUND(VLOOKUP(CONCATENATE(F$4,TEXT($A13,"00")),'[1]Arbeitslose ohne Datum'!$A$6:$E$1048576,5,FALSE)*2,-1)/2,"*")</f>
        <v>40</v>
      </c>
      <c r="G13" s="69">
        <f>IFERROR(ROUND(VLOOKUP(CONCATENATE(G$4,TEXT($A13,"00")),'[1]Arbeitslose ohne Datum'!$A$6:$E$1048576,5,FALSE)*2,-1)/2,"*")</f>
        <v>30</v>
      </c>
      <c r="H13" s="69">
        <f>IFERROR(ROUND(VLOOKUP(CONCATENATE(H$4,TEXT($A13,"00")),'[1]Arbeitslose ohne Datum'!$A$6:$E$1048576,5,FALSE)*2,-1)/2,"*")</f>
        <v>30</v>
      </c>
      <c r="I13" s="69">
        <f>IFERROR(ROUND(VLOOKUP(CONCATENATE(I$4,TEXT($A13,"00")),'[1]Arbeitslose ohne Datum'!$A$6:$E$1048576,5,FALSE)*2,-1)/2,"*")</f>
        <v>35</v>
      </c>
      <c r="J13" s="69">
        <f>IFERROR(ROUND(VLOOKUP(CONCATENATE(J$4,TEXT($A13,"00")),'[1]Arbeitslose ohne Datum'!$A$6:$E$1048576,5,FALSE)*2,-1)/2,"*")</f>
        <v>30</v>
      </c>
      <c r="K13" s="100">
        <f>IFERROR(ROUND(VLOOKUP(CONCATENATE(K$4,TEXT($A13,"00")),'[1]Arbeitslose ohne Datum'!$A$6:$E$1048576,5,FALSE)*2,-1)/2,"*")</f>
        <v>35</v>
      </c>
      <c r="L13" s="677">
        <f>IFERROR(ROUND(VLOOKUP(CONCATENATE(L$4,TEXT($A13,"00")),'[1]Arbeitslose ohne Datum'!$A$6:$E$1048576,5,FALSE)*2,-1)/2,"*")</f>
        <v>65</v>
      </c>
      <c r="M13" s="677">
        <f>IFERROR(ROUND(VLOOKUP(CONCATENATE(M$4,TEXT($A13,"00")),'[1]Arbeitslose ohne Datum'!$A$6:$E$1048576,5,FALSE)*2,-1)/2,"*")</f>
        <v>55</v>
      </c>
      <c r="N13" s="1148">
        <f t="shared" si="1"/>
        <v>20</v>
      </c>
      <c r="Q13" s="20"/>
    </row>
    <row r="14" spans="1:17" ht="13.15" customHeight="1" x14ac:dyDescent="0.2">
      <c r="A14" s="85">
        <v>8</v>
      </c>
      <c r="B14" s="86" t="s">
        <v>5</v>
      </c>
      <c r="C14" s="130">
        <f>IFERROR(ROUND(VLOOKUP(CONCATENATE(C$4,TEXT($A14,"00")),'[1]Arbeitslose ohne Datum'!$A$6:$E$1048576,5,FALSE)*2,-1)/2,"*")</f>
        <v>50</v>
      </c>
      <c r="D14" s="69">
        <f>IFERROR(ROUND(VLOOKUP(CONCATENATE(D$4,TEXT($A14,"00")),'[1]Arbeitslose ohne Datum'!$A$6:$E$1048576,5,FALSE)*2,-1)/2,"*")</f>
        <v>65</v>
      </c>
      <c r="E14" s="69">
        <f>IFERROR(ROUND(VLOOKUP(CONCATENATE(E$4,TEXT($A14,"00")),'[1]Arbeitslose ohne Datum'!$A$6:$E$1048576,5,FALSE)*2,-1)/2,"*")</f>
        <v>55</v>
      </c>
      <c r="F14" s="69">
        <f>IFERROR(ROUND(VLOOKUP(CONCATENATE(F$4,TEXT($A14,"00")),'[1]Arbeitslose ohne Datum'!$A$6:$E$1048576,5,FALSE)*2,-1)/2,"*")</f>
        <v>65</v>
      </c>
      <c r="G14" s="69">
        <f>IFERROR(ROUND(VLOOKUP(CONCATENATE(G$4,TEXT($A14,"00")),'[1]Arbeitslose ohne Datum'!$A$6:$E$1048576,5,FALSE)*2,-1)/2,"*")</f>
        <v>75</v>
      </c>
      <c r="H14" s="69">
        <f>IFERROR(ROUND(VLOOKUP(CONCATENATE(H$4,TEXT($A14,"00")),'[1]Arbeitslose ohne Datum'!$A$6:$E$1048576,5,FALSE)*2,-1)/2,"*")</f>
        <v>50</v>
      </c>
      <c r="I14" s="69">
        <f>IFERROR(ROUND(VLOOKUP(CONCATENATE(I$4,TEXT($A14,"00")),'[1]Arbeitslose ohne Datum'!$A$6:$E$1048576,5,FALSE)*2,-1)/2,"*")</f>
        <v>65</v>
      </c>
      <c r="J14" s="69">
        <f>IFERROR(ROUND(VLOOKUP(CONCATENATE(J$4,TEXT($A14,"00")),'[1]Arbeitslose ohne Datum'!$A$6:$E$1048576,5,FALSE)*2,-1)/2,"*")</f>
        <v>70</v>
      </c>
      <c r="K14" s="100">
        <f>IFERROR(ROUND(VLOOKUP(CONCATENATE(K$4,TEXT($A14,"00")),'[1]Arbeitslose ohne Datum'!$A$6:$E$1048576,5,FALSE)*2,-1)/2,"*")</f>
        <v>75</v>
      </c>
      <c r="L14" s="677">
        <f>IFERROR(ROUND(VLOOKUP(CONCATENATE(L$4,TEXT($A14,"00")),'[1]Arbeitslose ohne Datum'!$A$6:$E$1048576,5,FALSE)*2,-1)/2,"*")</f>
        <v>105</v>
      </c>
      <c r="M14" s="677">
        <f>IFERROR(ROUND(VLOOKUP(CONCATENATE(M$4,TEXT($A14,"00")),'[1]Arbeitslose ohne Datum'!$A$6:$E$1048576,5,FALSE)*2,-1)/2,"*")</f>
        <v>95</v>
      </c>
      <c r="N14" s="1148">
        <f t="shared" si="1"/>
        <v>45</v>
      </c>
      <c r="Q14" s="20"/>
    </row>
    <row r="15" spans="1:17" ht="13.15" customHeight="1" x14ac:dyDescent="0.2">
      <c r="A15" s="85">
        <v>9</v>
      </c>
      <c r="B15" s="86" t="s">
        <v>8</v>
      </c>
      <c r="C15" s="130">
        <f>IFERROR(ROUND(VLOOKUP(CONCATENATE(C$4,TEXT($A15,"00")),'[1]Arbeitslose ohne Datum'!$A$6:$E$1048576,5,FALSE)*2,-1)/2,"*")</f>
        <v>65</v>
      </c>
      <c r="D15" s="69">
        <f>IFERROR(ROUND(VLOOKUP(CONCATENATE(D$4,TEXT($A15,"00")),'[1]Arbeitslose ohne Datum'!$A$6:$E$1048576,5,FALSE)*2,-1)/2,"*")</f>
        <v>65</v>
      </c>
      <c r="E15" s="69">
        <f>IFERROR(ROUND(VLOOKUP(CONCATENATE(E$4,TEXT($A15,"00")),'[1]Arbeitslose ohne Datum'!$A$6:$E$1048576,5,FALSE)*2,-1)/2,"*")</f>
        <v>65</v>
      </c>
      <c r="F15" s="69">
        <f>IFERROR(ROUND(VLOOKUP(CONCATENATE(F$4,TEXT($A15,"00")),'[1]Arbeitslose ohne Datum'!$A$6:$E$1048576,5,FALSE)*2,-1)/2,"*")</f>
        <v>80</v>
      </c>
      <c r="G15" s="69">
        <f>IFERROR(ROUND(VLOOKUP(CONCATENATE(G$4,TEXT($A15,"00")),'[1]Arbeitslose ohne Datum'!$A$6:$E$1048576,5,FALSE)*2,-1)/2,"*")</f>
        <v>70</v>
      </c>
      <c r="H15" s="69">
        <f>IFERROR(ROUND(VLOOKUP(CONCATENATE(H$4,TEXT($A15,"00")),'[1]Arbeitslose ohne Datum'!$A$6:$E$1048576,5,FALSE)*2,-1)/2,"*")</f>
        <v>70</v>
      </c>
      <c r="I15" s="69">
        <f>IFERROR(ROUND(VLOOKUP(CONCATENATE(I$4,TEXT($A15,"00")),'[1]Arbeitslose ohne Datum'!$A$6:$E$1048576,5,FALSE)*2,-1)/2,"*")</f>
        <v>75</v>
      </c>
      <c r="J15" s="69">
        <f>IFERROR(ROUND(VLOOKUP(CONCATENATE(J$4,TEXT($A15,"00")),'[1]Arbeitslose ohne Datum'!$A$6:$E$1048576,5,FALSE)*2,-1)/2,"*")</f>
        <v>75</v>
      </c>
      <c r="K15" s="100">
        <f>IFERROR(ROUND(VLOOKUP(CONCATENATE(K$4,TEXT($A15,"00")),'[1]Arbeitslose ohne Datum'!$A$6:$E$1048576,5,FALSE)*2,-1)/2,"*")</f>
        <v>60</v>
      </c>
      <c r="L15" s="677">
        <f>IFERROR(ROUND(VLOOKUP(CONCATENATE(L$4,TEXT($A15,"00")),'[1]Arbeitslose ohne Datum'!$A$6:$E$1048576,5,FALSE)*2,-1)/2,"*")</f>
        <v>115</v>
      </c>
      <c r="M15" s="677">
        <f>IFERROR(ROUND(VLOOKUP(CONCATENATE(M$4,TEXT($A15,"00")),'[1]Arbeitslose ohne Datum'!$A$6:$E$1048576,5,FALSE)*2,-1)/2,"*")</f>
        <v>80</v>
      </c>
      <c r="N15" s="1148">
        <f t="shared" si="1"/>
        <v>15</v>
      </c>
      <c r="Q15" s="20"/>
    </row>
    <row r="16" spans="1:17" ht="13.15" customHeight="1" x14ac:dyDescent="0.2">
      <c r="A16" s="85">
        <v>10</v>
      </c>
      <c r="B16" s="86" t="s">
        <v>9</v>
      </c>
      <c r="C16" s="130">
        <f>IFERROR(ROUND(VLOOKUP(CONCATENATE(C$4,TEXT($A16,"00")),'[1]Arbeitslose ohne Datum'!$A$6:$E$1048576,5,FALSE)*2,-1)/2,"*")</f>
        <v>80</v>
      </c>
      <c r="D16" s="69">
        <f>IFERROR(ROUND(VLOOKUP(CONCATENATE(D$4,TEXT($A16,"00")),'[1]Arbeitslose ohne Datum'!$A$6:$E$1048576,5,FALSE)*2,-1)/2,"*")</f>
        <v>75</v>
      </c>
      <c r="E16" s="69">
        <f>IFERROR(ROUND(VLOOKUP(CONCATENATE(E$4,TEXT($A16,"00")),'[1]Arbeitslose ohne Datum'!$A$6:$E$1048576,5,FALSE)*2,-1)/2,"*")</f>
        <v>65</v>
      </c>
      <c r="F16" s="69">
        <f>IFERROR(ROUND(VLOOKUP(CONCATENATE(F$4,TEXT($A16,"00")),'[1]Arbeitslose ohne Datum'!$A$6:$E$1048576,5,FALSE)*2,-1)/2,"*")</f>
        <v>70</v>
      </c>
      <c r="G16" s="69">
        <f>IFERROR(ROUND(VLOOKUP(CONCATENATE(G$4,TEXT($A16,"00")),'[1]Arbeitslose ohne Datum'!$A$6:$E$1048576,5,FALSE)*2,-1)/2,"*")</f>
        <v>55</v>
      </c>
      <c r="H16" s="69">
        <f>IFERROR(ROUND(VLOOKUP(CONCATENATE(H$4,TEXT($A16,"00")),'[1]Arbeitslose ohne Datum'!$A$6:$E$1048576,5,FALSE)*2,-1)/2,"*")</f>
        <v>65</v>
      </c>
      <c r="I16" s="69">
        <f>IFERROR(ROUND(VLOOKUP(CONCATENATE(I$4,TEXT($A16,"00")),'[1]Arbeitslose ohne Datum'!$A$6:$E$1048576,5,FALSE)*2,-1)/2,"*")</f>
        <v>65</v>
      </c>
      <c r="J16" s="69">
        <f>IFERROR(ROUND(VLOOKUP(CONCATENATE(J$4,TEXT($A16,"00")),'[1]Arbeitslose ohne Datum'!$A$6:$E$1048576,5,FALSE)*2,-1)/2,"*")</f>
        <v>55</v>
      </c>
      <c r="K16" s="100">
        <f>IFERROR(ROUND(VLOOKUP(CONCATENATE(K$4,TEXT($A16,"00")),'[1]Arbeitslose ohne Datum'!$A$6:$E$1048576,5,FALSE)*2,-1)/2,"*")</f>
        <v>60</v>
      </c>
      <c r="L16" s="677">
        <f>IFERROR(ROUND(VLOOKUP(CONCATENATE(L$4,TEXT($A16,"00")),'[1]Arbeitslose ohne Datum'!$A$6:$E$1048576,5,FALSE)*2,-1)/2,"*")</f>
        <v>125</v>
      </c>
      <c r="M16" s="677">
        <f>IFERROR(ROUND(VLOOKUP(CONCATENATE(M$4,TEXT($A16,"00")),'[1]Arbeitslose ohne Datum'!$A$6:$E$1048576,5,FALSE)*2,-1)/2,"*")</f>
        <v>100</v>
      </c>
      <c r="N16" s="1148">
        <f t="shared" si="1"/>
        <v>20</v>
      </c>
      <c r="Q16" s="20"/>
    </row>
    <row r="17" spans="1:17" ht="13.15" customHeight="1" x14ac:dyDescent="0.2">
      <c r="A17" s="85">
        <v>11</v>
      </c>
      <c r="B17" s="86" t="s">
        <v>93</v>
      </c>
      <c r="C17" s="130">
        <f>IFERROR(ROUND(VLOOKUP(CONCATENATE(C$4,TEXT($A17,"00")),'[1]Arbeitslose ohne Datum'!$A$6:$E$1048576,5,FALSE)*2,-1)/2,"*")</f>
        <v>105</v>
      </c>
      <c r="D17" s="69">
        <f>IFERROR(ROUND(VLOOKUP(CONCATENATE(D$4,TEXT($A17,"00")),'[1]Arbeitslose ohne Datum'!$A$6:$E$1048576,5,FALSE)*2,-1)/2,"*")</f>
        <v>95</v>
      </c>
      <c r="E17" s="69">
        <f>IFERROR(ROUND(VLOOKUP(CONCATENATE(E$4,TEXT($A17,"00")),'[1]Arbeitslose ohne Datum'!$A$6:$E$1048576,5,FALSE)*2,-1)/2,"*")</f>
        <v>85</v>
      </c>
      <c r="F17" s="69">
        <f>IFERROR(ROUND(VLOOKUP(CONCATENATE(F$4,TEXT($A17,"00")),'[1]Arbeitslose ohne Datum'!$A$6:$E$1048576,5,FALSE)*2,-1)/2,"*")</f>
        <v>105</v>
      </c>
      <c r="G17" s="69">
        <f>IFERROR(ROUND(VLOOKUP(CONCATENATE(G$4,TEXT($A17,"00")),'[1]Arbeitslose ohne Datum'!$A$6:$E$1048576,5,FALSE)*2,-1)/2,"*")</f>
        <v>125</v>
      </c>
      <c r="H17" s="69">
        <f>IFERROR(ROUND(VLOOKUP(CONCATENATE(H$4,TEXT($A17,"00")),'[1]Arbeitslose ohne Datum'!$A$6:$E$1048576,5,FALSE)*2,-1)/2,"*")</f>
        <v>125</v>
      </c>
      <c r="I17" s="69">
        <f>IFERROR(ROUND(VLOOKUP(CONCATENATE(I$4,TEXT($A17,"00")),'[1]Arbeitslose ohne Datum'!$A$6:$E$1048576,5,FALSE)*2,-1)/2,"*")</f>
        <v>130</v>
      </c>
      <c r="J17" s="69">
        <f>IFERROR(ROUND(VLOOKUP(CONCATENATE(J$4,TEXT($A17,"00")),'[1]Arbeitslose ohne Datum'!$A$6:$E$1048576,5,FALSE)*2,-1)/2,"*")</f>
        <v>130</v>
      </c>
      <c r="K17" s="100">
        <f>IFERROR(ROUND(VLOOKUP(CONCATENATE(K$4,TEXT($A17,"00")),'[1]Arbeitslose ohne Datum'!$A$6:$E$1048576,5,FALSE)*2,-1)/2,"*")</f>
        <v>140</v>
      </c>
      <c r="L17" s="677">
        <f>IFERROR(ROUND(VLOOKUP(CONCATENATE(L$4,TEXT($A17,"00")),'[1]Arbeitslose ohne Datum'!$A$6:$E$1048576,5,FALSE)*2,-1)/2,"*")</f>
        <v>190</v>
      </c>
      <c r="M17" s="677">
        <f>IFERROR(ROUND(VLOOKUP(CONCATENATE(M$4,TEXT($A17,"00")),'[1]Arbeitslose ohne Datum'!$A$6:$E$1048576,5,FALSE)*2,-1)/2,"*")</f>
        <v>190</v>
      </c>
      <c r="N17" s="1148">
        <f t="shared" si="1"/>
        <v>85</v>
      </c>
      <c r="Q17" s="20"/>
    </row>
    <row r="18" spans="1:17" ht="13.15" customHeight="1" x14ac:dyDescent="0.2">
      <c r="A18" s="85">
        <v>12</v>
      </c>
      <c r="B18" s="86" t="s">
        <v>165</v>
      </c>
      <c r="C18" s="130">
        <f>IFERROR(ROUND(VLOOKUP(CONCATENATE(C$4,TEXT($A18,"00")),'[1]Arbeitslose ohne Datum'!$A$6:$E$1048576,5,FALSE)*2,-1)/2,"*")</f>
        <v>210</v>
      </c>
      <c r="D18" s="69">
        <f>IFERROR(ROUND(VLOOKUP(CONCATENATE(D$4,TEXT($A18,"00")),'[1]Arbeitslose ohne Datum'!$A$6:$E$1048576,5,FALSE)*2,-1)/2,"*")</f>
        <v>215</v>
      </c>
      <c r="E18" s="69">
        <f>IFERROR(ROUND(VLOOKUP(CONCATENATE(E$4,TEXT($A18,"00")),'[1]Arbeitslose ohne Datum'!$A$6:$E$1048576,5,FALSE)*2,-1)/2,"*")</f>
        <v>200</v>
      </c>
      <c r="F18" s="69">
        <f>IFERROR(ROUND(VLOOKUP(CONCATENATE(F$4,TEXT($A18,"00")),'[1]Arbeitslose ohne Datum'!$A$6:$E$1048576,5,FALSE)*2,-1)/2,"*")</f>
        <v>215</v>
      </c>
      <c r="G18" s="69">
        <f>IFERROR(ROUND(VLOOKUP(CONCATENATE(G$4,TEXT($A18,"00")),'[1]Arbeitslose ohne Datum'!$A$6:$E$1048576,5,FALSE)*2,-1)/2,"*")</f>
        <v>220</v>
      </c>
      <c r="H18" s="69">
        <f>IFERROR(ROUND(VLOOKUP(CONCATENATE(H$4,TEXT($A18,"00")),'[1]Arbeitslose ohne Datum'!$A$6:$E$1048576,5,FALSE)*2,-1)/2,"*")</f>
        <v>195</v>
      </c>
      <c r="I18" s="69">
        <f>IFERROR(ROUND(VLOOKUP(CONCATENATE(I$4,TEXT($A18,"00")),'[1]Arbeitslose ohne Datum'!$A$6:$E$1048576,5,FALSE)*2,-1)/2,"*")</f>
        <v>205</v>
      </c>
      <c r="J18" s="69">
        <f>IFERROR(ROUND(VLOOKUP(CONCATENATE(J$4,TEXT($A18,"00")),'[1]Arbeitslose ohne Datum'!$A$6:$E$1048576,5,FALSE)*2,-1)/2,"*")</f>
        <v>200</v>
      </c>
      <c r="K18" s="100">
        <f>IFERROR(ROUND(VLOOKUP(CONCATENATE(K$4,TEXT($A18,"00")),'[1]Arbeitslose ohne Datum'!$A$6:$E$1048576,5,FALSE)*2,-1)/2,"*")</f>
        <v>210</v>
      </c>
      <c r="L18" s="677">
        <f>IFERROR(ROUND(VLOOKUP(CONCATENATE(L$4,TEXT($A18,"00")),'[1]Arbeitslose ohne Datum'!$A$6:$E$1048576,5,FALSE)*2,-1)/2,"*")</f>
        <v>300</v>
      </c>
      <c r="M18" s="677">
        <f>IFERROR(ROUND(VLOOKUP(CONCATENATE(M$4,TEXT($A18,"00")),'[1]Arbeitslose ohne Datum'!$A$6:$E$1048576,5,FALSE)*2,-1)/2,"*")</f>
        <v>255</v>
      </c>
      <c r="N18" s="1148">
        <f t="shared" si="1"/>
        <v>45</v>
      </c>
      <c r="Q18" s="20"/>
    </row>
    <row r="19" spans="1:17" ht="13.15" customHeight="1" x14ac:dyDescent="0.2">
      <c r="A19" s="87"/>
      <c r="B19" s="231" t="s">
        <v>403</v>
      </c>
      <c r="C19" s="130">
        <f>IFERROR(ROUND(VLOOKUP(CONCATENATE(C$4,"ohne Zuordnung"),'[1]Arbeitslose ohne Datum'!$A$6:$E$1048576,5,FALSE)*2,-1)/2,"*")</f>
        <v>90</v>
      </c>
      <c r="D19" s="69">
        <f>IFERROR(ROUND(VLOOKUP(CONCATENATE(D$4,"ohne Zuordnung"),'[1]Arbeitslose ohne Datum'!$A$6:$E$1048576,5,FALSE)*2,-1)/2,"*")</f>
        <v>105</v>
      </c>
      <c r="E19" s="69">
        <f>IFERROR(ROUND(VLOOKUP(CONCATENATE(E$4,"ohne Zuordnung"),'[1]Arbeitslose ohne Datum'!$A$6:$E$1048576,5,FALSE)*2,-1)/2,"*")</f>
        <v>100</v>
      </c>
      <c r="F19" s="69">
        <f>IFERROR(ROUND(VLOOKUP(CONCATENATE(F$4,"ohne Zuordnung"),'[1]Arbeitslose ohne Datum'!$A$6:$E$1048576,5,FALSE)*2,-1)/2,"*")</f>
        <v>90</v>
      </c>
      <c r="G19" s="69">
        <f>IFERROR(ROUND(VLOOKUP(CONCATENATE(G$4,"ohne Zuordnung"),'[1]Arbeitslose ohne Datum'!$A$6:$E$1048576,5,FALSE)*2,-1)/2,"*")</f>
        <v>25</v>
      </c>
      <c r="H19" s="69">
        <f>IFERROR(ROUND(VLOOKUP(CONCATENATE(H$4,"ohne Zuordnung"),'[1]Arbeitslose ohne Datum'!$A$6:$E$1048576,5,FALSE)*2,-1)/2,"*")</f>
        <v>25</v>
      </c>
      <c r="I19" s="69">
        <f>IFERROR(ROUND(VLOOKUP(CONCATENATE(I$4,"ohne Zuordnung"),'[1]Arbeitslose ohne Datum'!$A$6:$E$1048576,5,FALSE)*2,-1)/2,"*")</f>
        <v>30</v>
      </c>
      <c r="J19" s="69" t="str">
        <f>IFERROR(ROUND(VLOOKUP(CONCATENATE(J$4,"ohne Zuordnung"),'[1]Arbeitslose ohne Datum'!$A$6:$E$1048576,5,FALSE)*2,-1)/2,"*")</f>
        <v>*</v>
      </c>
      <c r="K19" s="69" t="str">
        <f>IFERROR(ROUND(VLOOKUP(CONCATENATE(K$4,"ohne Zuordnung"),'[1]Arbeitslose ohne Datum'!$A$6:$E$1048576,5,FALSE)*2,-1)/2,"*")</f>
        <v>*</v>
      </c>
      <c r="L19" s="277">
        <f>IFERROR(ROUND(VLOOKUP(CONCATENATE(L$4,"ohne Zuordnung"),'[1]Arbeitslose ohne Datum'!$A$6:$E$1048576,5,FALSE)*2,-1)/2,"*")</f>
        <v>15</v>
      </c>
      <c r="M19" s="277">
        <f>IFERROR(ROUND(VLOOKUP(CONCATENATE(M$4,"ohne Zuordnung"),'[1]Arbeitslose ohne Datum'!$A$6:$E$1048576,5,FALSE)*2,-1)/2,"*")</f>
        <v>20</v>
      </c>
      <c r="N19" s="1148"/>
      <c r="Q19" s="20"/>
    </row>
    <row r="20" spans="1:17" ht="13.15" customHeight="1" x14ac:dyDescent="0.2">
      <c r="A20" s="87"/>
      <c r="B20" s="231"/>
      <c r="C20" s="71"/>
      <c r="D20" s="71"/>
      <c r="E20" s="71"/>
      <c r="F20" s="71"/>
      <c r="G20" s="71"/>
      <c r="H20" s="71"/>
      <c r="I20" s="71"/>
      <c r="J20" s="71"/>
      <c r="K20" s="71"/>
      <c r="L20" s="876"/>
      <c r="M20" s="876"/>
      <c r="N20" s="1149"/>
      <c r="Q20" s="20"/>
    </row>
    <row r="21" spans="1:17" ht="13.15" customHeight="1" x14ac:dyDescent="0.2">
      <c r="A21" s="87"/>
      <c r="B21" s="231" t="s">
        <v>20</v>
      </c>
      <c r="C21" s="131">
        <f>IFERROR(ROUND(VLOOKUP(CONCATENATE(C$4,"#Gesamt"),'[1]Arbeitslose ohne Datum'!$A$6:$E$1048576,5,FALSE)*2,-1)/2,"*")</f>
        <v>2385</v>
      </c>
      <c r="D21" s="71">
        <f>IFERROR(ROUND(VLOOKUP(CONCATENATE(D$4,"#Gesamt"),'[1]Arbeitslose ohne Datum'!$A$6:$E$1048576,5,FALSE)*2,-1)/2,"*")</f>
        <v>2590</v>
      </c>
      <c r="E21" s="71">
        <f>IFERROR(ROUND(VLOOKUP(CONCATENATE(E$4,"#Gesamt"),'[1]Arbeitslose ohne Datum'!$A$6:$E$1048576,5,FALSE)*2,-1)/2,"*")</f>
        <v>2405</v>
      </c>
      <c r="F21" s="71">
        <f>IFERROR(ROUND(VLOOKUP(CONCATENATE(F$4,"#Gesamt"),'[1]Arbeitslose ohne Datum'!$A$6:$E$1048576,5,FALSE)*2,-1)/2,"*")</f>
        <v>2600</v>
      </c>
      <c r="G21" s="71">
        <f>IFERROR(ROUND(VLOOKUP(CONCATENATE(G$4,"#Gesamt"),'[1]Arbeitslose ohne Datum'!$A$6:$E$1048576,5,FALSE)*2,-1)/2,"*")</f>
        <v>2355</v>
      </c>
      <c r="H21" s="71">
        <f>IFERROR(ROUND(VLOOKUP(CONCATENATE(H$4,"#Gesamt"),'[1]Arbeitslose ohne Datum'!$A$6:$E$1048576,5,FALSE)*2,-1)/2,"*")</f>
        <v>2220</v>
      </c>
      <c r="I21" s="71">
        <f>IFERROR(ROUND(VLOOKUP(CONCATENATE(I$4,"#Gesamt"),'[1]Arbeitslose ohne Datum'!$A$6:$E$1048576,5,FALSE)*2,-1)/2,"*")</f>
        <v>2365</v>
      </c>
      <c r="J21" s="71">
        <f>IFERROR(ROUND(VLOOKUP(CONCATENATE(J$4,"#Gesamt"),'[1]Arbeitslose ohne Datum'!$A$6:$E$1048576,5,FALSE)*2,-1)/2,"*")</f>
        <v>2210</v>
      </c>
      <c r="K21" s="71">
        <f>IFERROR(ROUND(VLOOKUP(CONCATENATE(K$4,"#Gesamt"),'[1]Arbeitslose ohne Datum'!$A$6:$E$1048576,5,FALSE)*2,-1)/2,"*")</f>
        <v>2265</v>
      </c>
      <c r="L21" s="676">
        <f>IFERROR(ROUND(VLOOKUP(CONCATENATE(L$4,"#Gesamt"),'[1]Arbeitslose ohne Datum'!$A$6:$E$1048576,5,FALSE)*2,-1)/2,"*")</f>
        <v>3445</v>
      </c>
      <c r="M21" s="676">
        <f>IFERROR(ROUND(VLOOKUP(CONCATENATE(M$4,"#Gesamt"),'[1]Arbeitslose ohne Datum'!$A$6:$E$1048576,5,FALSE)*2,-1)/2,"*")</f>
        <v>2980</v>
      </c>
      <c r="N21" s="1148">
        <f t="shared" ref="N21" si="2">M21-C21</f>
        <v>595</v>
      </c>
      <c r="Q21" s="20"/>
    </row>
    <row r="22" spans="1:17" ht="13.15" customHeight="1" x14ac:dyDescent="0.2">
      <c r="A22" s="559"/>
      <c r="B22" s="559"/>
      <c r="C22" s="72"/>
      <c r="D22" s="72"/>
      <c r="E22" s="72"/>
      <c r="F22" s="72"/>
      <c r="G22" s="72"/>
      <c r="H22" s="72"/>
      <c r="I22" s="72"/>
      <c r="J22" s="72"/>
      <c r="K22" s="72"/>
      <c r="L22" s="72"/>
      <c r="M22" s="72"/>
      <c r="N22" s="72"/>
    </row>
    <row r="23" spans="1:17" x14ac:dyDescent="0.2">
      <c r="A23" s="414"/>
      <c r="B23" s="414"/>
      <c r="C23" s="55"/>
      <c r="D23" s="55"/>
      <c r="E23" s="55"/>
      <c r="F23" s="55"/>
      <c r="G23" s="55"/>
      <c r="H23" s="55"/>
      <c r="I23" s="55"/>
      <c r="J23" s="55"/>
      <c r="K23" s="55"/>
      <c r="L23" s="55"/>
      <c r="M23" s="55"/>
      <c r="N23" s="55"/>
    </row>
    <row r="24" spans="1:17" x14ac:dyDescent="0.2">
      <c r="A24" s="425" t="s">
        <v>304</v>
      </c>
      <c r="B24" s="414"/>
      <c r="C24" s="55"/>
      <c r="D24" s="55"/>
      <c r="E24" s="55"/>
      <c r="F24" s="55"/>
      <c r="G24" s="55"/>
      <c r="H24" s="55"/>
      <c r="I24" s="55"/>
      <c r="J24" s="55"/>
      <c r="K24" s="55"/>
      <c r="L24" s="55"/>
      <c r="M24" s="55"/>
      <c r="N24" s="569" t="s">
        <v>312</v>
      </c>
    </row>
    <row r="25" spans="1:17" x14ac:dyDescent="0.2">
      <c r="A25" s="1067" t="s">
        <v>524</v>
      </c>
      <c r="B25" s="414"/>
      <c r="C25" s="55"/>
      <c r="D25" s="55"/>
      <c r="E25" s="55"/>
      <c r="F25" s="55"/>
      <c r="G25" s="55"/>
      <c r="H25" s="55"/>
      <c r="I25" s="55"/>
      <c r="J25" s="55"/>
      <c r="K25" s="55"/>
      <c r="L25" s="55"/>
      <c r="M25" s="55"/>
      <c r="N25" s="55"/>
    </row>
    <row r="26" spans="1:17" x14ac:dyDescent="0.2">
      <c r="A26" s="413"/>
      <c r="B26" s="413"/>
      <c r="C26" s="53"/>
      <c r="D26" s="53"/>
      <c r="E26" s="53"/>
      <c r="F26" s="53"/>
      <c r="G26" s="53"/>
      <c r="H26" s="53"/>
      <c r="I26" s="53"/>
      <c r="J26" s="53"/>
      <c r="K26" s="53"/>
      <c r="L26" s="53"/>
      <c r="M26" s="53"/>
      <c r="N26" s="53"/>
    </row>
    <row r="27" spans="1:17" x14ac:dyDescent="0.2">
      <c r="A27" s="413"/>
      <c r="B27" s="413"/>
      <c r="C27" s="53"/>
      <c r="D27" s="53"/>
      <c r="E27" s="53"/>
      <c r="F27" s="53"/>
      <c r="G27" s="53"/>
      <c r="H27" s="53"/>
      <c r="I27" s="53"/>
      <c r="J27" s="53"/>
      <c r="K27" s="53"/>
      <c r="L27" s="53"/>
      <c r="M27" s="53"/>
      <c r="N27" s="53"/>
    </row>
    <row r="28" spans="1:17" x14ac:dyDescent="0.2">
      <c r="A28" s="413"/>
      <c r="B28" s="413"/>
      <c r="C28" s="53"/>
      <c r="D28" s="53"/>
      <c r="E28" s="53"/>
      <c r="F28" s="53"/>
      <c r="G28" s="53"/>
      <c r="H28" s="53"/>
      <c r="I28" s="53"/>
      <c r="J28" s="53"/>
      <c r="K28" s="53"/>
      <c r="L28" s="53"/>
      <c r="M28" s="53"/>
      <c r="N28" s="53"/>
    </row>
    <row r="29" spans="1:17" x14ac:dyDescent="0.2">
      <c r="A29" s="413"/>
      <c r="B29" s="413"/>
      <c r="C29" s="53"/>
      <c r="D29" s="53"/>
      <c r="E29" s="53"/>
      <c r="F29" s="53"/>
      <c r="G29" s="53"/>
      <c r="H29" s="53"/>
      <c r="I29" s="53"/>
      <c r="J29" s="53"/>
      <c r="K29" s="53"/>
      <c r="L29" s="53"/>
      <c r="M29" s="53"/>
      <c r="N29" s="53"/>
    </row>
    <row r="30" spans="1:17" x14ac:dyDescent="0.2">
      <c r="A30" s="413"/>
      <c r="B30" s="413"/>
      <c r="C30" s="53"/>
      <c r="D30" s="53"/>
      <c r="E30" s="53"/>
      <c r="F30" s="53"/>
      <c r="G30" s="53"/>
      <c r="H30" s="53"/>
      <c r="I30" s="53"/>
      <c r="J30" s="53"/>
      <c r="K30" s="53"/>
      <c r="L30" s="53"/>
      <c r="M30" s="53"/>
      <c r="N30" s="53"/>
    </row>
    <row r="31" spans="1:17" x14ac:dyDescent="0.2">
      <c r="A31" s="413"/>
      <c r="B31" s="413"/>
      <c r="C31" s="53"/>
      <c r="D31" s="53"/>
      <c r="E31" s="53"/>
      <c r="F31" s="53"/>
      <c r="G31" s="53"/>
      <c r="H31" s="53"/>
      <c r="I31" s="53"/>
      <c r="J31" s="53"/>
      <c r="K31" s="53"/>
      <c r="L31" s="53"/>
      <c r="M31" s="53"/>
      <c r="N31" s="53"/>
    </row>
    <row r="32" spans="1:17" x14ac:dyDescent="0.2">
      <c r="A32" s="413"/>
      <c r="B32" s="413"/>
      <c r="C32" s="53"/>
      <c r="D32" s="53"/>
      <c r="E32" s="53"/>
      <c r="F32" s="53"/>
      <c r="G32" s="53"/>
      <c r="H32" s="53"/>
      <c r="I32" s="53"/>
      <c r="J32" s="53"/>
      <c r="K32" s="53"/>
      <c r="L32" s="53"/>
      <c r="M32" s="53"/>
      <c r="N32" s="53"/>
    </row>
    <row r="33" spans="1:14" x14ac:dyDescent="0.2">
      <c r="A33" s="413"/>
      <c r="B33" s="413"/>
      <c r="C33" s="53"/>
      <c r="D33" s="53"/>
      <c r="E33" s="53"/>
      <c r="F33" s="53"/>
      <c r="G33" s="53"/>
      <c r="H33" s="53"/>
      <c r="I33" s="53"/>
      <c r="J33" s="53"/>
      <c r="K33" s="53"/>
      <c r="L33" s="53"/>
      <c r="M33" s="53"/>
      <c r="N33" s="53"/>
    </row>
    <row r="34" spans="1:14" x14ac:dyDescent="0.2">
      <c r="A34" s="413"/>
      <c r="B34" s="413"/>
      <c r="C34" s="53"/>
      <c r="D34" s="53"/>
      <c r="E34" s="53"/>
      <c r="F34" s="53"/>
      <c r="G34" s="53"/>
      <c r="H34" s="53"/>
      <c r="I34" s="53"/>
      <c r="J34" s="53"/>
      <c r="K34" s="53"/>
      <c r="L34" s="53"/>
      <c r="M34" s="53"/>
      <c r="N34" s="53"/>
    </row>
    <row r="35" spans="1:14" x14ac:dyDescent="0.2">
      <c r="A35" s="413"/>
      <c r="B35" s="413"/>
      <c r="C35" s="53"/>
      <c r="D35" s="53"/>
      <c r="E35" s="53"/>
      <c r="F35" s="53"/>
      <c r="G35" s="53"/>
      <c r="H35" s="53"/>
      <c r="I35" s="53"/>
      <c r="J35" s="53"/>
      <c r="K35" s="53"/>
      <c r="L35" s="53"/>
      <c r="M35" s="53"/>
      <c r="N35" s="53"/>
    </row>
    <row r="36" spans="1:14" x14ac:dyDescent="0.2">
      <c r="A36" s="413"/>
      <c r="B36" s="413"/>
      <c r="C36" s="53"/>
      <c r="D36" s="53"/>
      <c r="E36" s="53"/>
      <c r="F36" s="53"/>
      <c r="G36" s="53"/>
      <c r="H36" s="53"/>
      <c r="I36" s="53"/>
      <c r="J36" s="53"/>
      <c r="K36" s="53"/>
      <c r="L36" s="53"/>
      <c r="M36" s="53"/>
      <c r="N36" s="53"/>
    </row>
    <row r="37" spans="1:14" x14ac:dyDescent="0.2">
      <c r="A37" s="413"/>
      <c r="B37" s="413"/>
      <c r="C37" s="53"/>
      <c r="D37" s="53"/>
      <c r="E37" s="53"/>
      <c r="F37" s="53"/>
      <c r="G37" s="53"/>
      <c r="H37" s="53"/>
      <c r="I37" s="53"/>
      <c r="J37" s="53"/>
      <c r="K37" s="53"/>
      <c r="L37" s="53"/>
      <c r="M37" s="53"/>
      <c r="N37" s="53"/>
    </row>
    <row r="38" spans="1:14" x14ac:dyDescent="0.2">
      <c r="A38" s="413"/>
      <c r="B38" s="413"/>
      <c r="C38" s="53"/>
      <c r="D38" s="53"/>
      <c r="E38" s="53"/>
      <c r="F38" s="53"/>
      <c r="G38" s="53"/>
      <c r="H38" s="53"/>
      <c r="I38" s="53"/>
      <c r="J38" s="53"/>
      <c r="K38" s="53"/>
      <c r="L38" s="53"/>
      <c r="M38" s="53"/>
      <c r="N38" s="53"/>
    </row>
    <row r="39" spans="1:14" x14ac:dyDescent="0.2">
      <c r="A39" s="413"/>
      <c r="B39" s="413"/>
      <c r="C39" s="53"/>
      <c r="D39" s="53"/>
      <c r="E39" s="53"/>
      <c r="F39" s="53"/>
      <c r="G39" s="53"/>
      <c r="H39" s="53"/>
      <c r="I39" s="53"/>
      <c r="J39" s="53"/>
      <c r="K39" s="53"/>
      <c r="L39" s="53"/>
      <c r="M39" s="53"/>
      <c r="N39" s="53"/>
    </row>
    <row r="40" spans="1:14" x14ac:dyDescent="0.2">
      <c r="A40" s="413"/>
      <c r="B40" s="413"/>
      <c r="C40" s="53"/>
      <c r="D40" s="53"/>
      <c r="E40" s="53"/>
      <c r="F40" s="53"/>
      <c r="G40" s="53"/>
      <c r="H40" s="53"/>
      <c r="I40" s="53"/>
      <c r="J40" s="53"/>
      <c r="K40" s="53"/>
      <c r="L40" s="53"/>
      <c r="M40" s="53"/>
      <c r="N40" s="53"/>
    </row>
    <row r="41" spans="1:14" x14ac:dyDescent="0.2">
      <c r="A41" s="413"/>
      <c r="B41" s="413"/>
      <c r="C41" s="53"/>
      <c r="D41" s="53"/>
      <c r="E41" s="53"/>
      <c r="F41" s="53"/>
      <c r="G41" s="53"/>
      <c r="H41" s="53"/>
      <c r="I41" s="53"/>
      <c r="J41" s="53"/>
      <c r="K41" s="53"/>
      <c r="L41" s="53"/>
      <c r="M41" s="53"/>
      <c r="N41" s="53"/>
    </row>
    <row r="42" spans="1:14" x14ac:dyDescent="0.2">
      <c r="A42" s="413"/>
      <c r="B42" s="413"/>
      <c r="C42" s="53"/>
      <c r="D42" s="53"/>
      <c r="E42" s="53"/>
      <c r="F42" s="53"/>
      <c r="G42" s="53"/>
      <c r="H42" s="53"/>
      <c r="I42" s="53"/>
      <c r="J42" s="53"/>
      <c r="K42" s="53"/>
      <c r="L42" s="53"/>
      <c r="M42" s="53"/>
      <c r="N42" s="53"/>
    </row>
    <row r="43" spans="1:14" x14ac:dyDescent="0.2">
      <c r="A43" s="413"/>
      <c r="B43" s="413"/>
      <c r="C43" s="53"/>
      <c r="D43" s="53"/>
      <c r="E43" s="53"/>
      <c r="F43" s="53"/>
      <c r="G43" s="53"/>
      <c r="H43" s="53"/>
      <c r="I43" s="53"/>
      <c r="J43" s="53"/>
      <c r="K43" s="53"/>
      <c r="L43" s="53"/>
      <c r="M43" s="53"/>
      <c r="N43" s="53"/>
    </row>
    <row r="44" spans="1:14" x14ac:dyDescent="0.2">
      <c r="A44" s="413"/>
      <c r="B44" s="413"/>
      <c r="C44" s="53"/>
      <c r="D44" s="53"/>
      <c r="E44" s="53"/>
      <c r="F44" s="53"/>
      <c r="G44" s="53"/>
      <c r="H44" s="53"/>
      <c r="I44" s="53"/>
      <c r="J44" s="53"/>
      <c r="K44" s="53"/>
      <c r="L44" s="53"/>
      <c r="M44" s="53"/>
      <c r="N44" s="66" t="s">
        <v>335</v>
      </c>
    </row>
    <row r="45" spans="1:14" x14ac:dyDescent="0.2">
      <c r="A45" s="413"/>
      <c r="B45" s="413"/>
      <c r="C45" s="53"/>
      <c r="D45" s="53"/>
      <c r="E45" s="53"/>
      <c r="F45" s="53"/>
      <c r="G45" s="53"/>
      <c r="H45" s="53"/>
      <c r="I45" s="53"/>
      <c r="J45" s="53"/>
      <c r="K45" s="53"/>
      <c r="L45" s="53"/>
      <c r="M45" s="53"/>
      <c r="N45" s="53"/>
    </row>
  </sheetData>
  <phoneticPr fontId="16" type="noConversion"/>
  <hyperlinks>
    <hyperlink ref="N1" location="INHALT!A1" display="INHALT!A1" xr:uid="{E5D48BDC-386E-4FF5-A4A8-FF1C77167BB2}"/>
  </hyperlinks>
  <printOptions horizontalCentered="1"/>
  <pageMargins left="0.59055118110236227" right="0.39370078740157483" top="0.59055118110236227" bottom="0.59055118110236227" header="0.39370078740157483" footer="0.39370078740157483"/>
  <pageSetup paperSize="9" scale="72" firstPageNumber="50" orientation="landscape" useFirstPageNumber="1" r:id="rId1"/>
  <headerFooter alignWithMargins="0">
    <oddFooter>&amp;CSeite &amp;P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M34"/>
  <sheetViews>
    <sheetView zoomScale="85" zoomScaleNormal="85" workbookViewId="0">
      <pane xSplit="2" ySplit="6" topLeftCell="C7" activePane="bottomRight" state="frozen"/>
      <selection activeCell="A80" sqref="A80:XFD80"/>
      <selection pane="topRight" activeCell="A80" sqref="A80:XFD80"/>
      <selection pane="bottomLeft" activeCell="A80" sqref="A80:XFD80"/>
      <selection pane="bottomRight" activeCell="C7" sqref="C7"/>
    </sheetView>
  </sheetViews>
  <sheetFormatPr baseColWidth="10" defaultRowHeight="12.75" x14ac:dyDescent="0.2"/>
  <cols>
    <col min="1" max="1" width="6.140625" customWidth="1"/>
    <col min="2" max="2" width="22.7109375" customWidth="1"/>
    <col min="3" max="3" width="8.28515625" bestFit="1" customWidth="1"/>
    <col min="4" max="4" width="9.140625" customWidth="1"/>
    <col min="5" max="5" width="11.140625" customWidth="1"/>
    <col min="6" max="6" width="11.42578125" customWidth="1"/>
    <col min="7" max="7" width="10.7109375" bestFit="1" customWidth="1"/>
    <col min="8" max="9" width="10.5703125" customWidth="1"/>
    <col min="10" max="10" width="10.85546875" customWidth="1"/>
    <col min="12" max="12" width="6.85546875" customWidth="1"/>
    <col min="13" max="13" width="3.28515625" customWidth="1"/>
  </cols>
  <sheetData>
    <row r="1" spans="1:13" x14ac:dyDescent="0.2">
      <c r="A1" s="1053">
        <v>44377</v>
      </c>
      <c r="B1" s="53"/>
      <c r="C1" s="53"/>
      <c r="D1" s="53"/>
      <c r="E1" s="53"/>
      <c r="F1" s="53"/>
      <c r="G1" s="53"/>
      <c r="H1" s="53"/>
      <c r="I1" s="53"/>
      <c r="J1" s="53"/>
      <c r="K1" s="53"/>
      <c r="L1" s="1068" t="str">
        <f>HYPERLINK("[Kleinräumige Statistik Daten Prototyp.xlsx]INHALT!A1","zum Inhaltsverzeichnis")</f>
        <v>zum Inhaltsverzeichnis</v>
      </c>
      <c r="M1" s="53"/>
    </row>
    <row r="2" spans="1:13" ht="15.6" customHeight="1" x14ac:dyDescent="0.25">
      <c r="A2" s="54" t="str">
        <f>CONCATENATE("Empfänger von Arbeitslosengeld II (Juni ",YEAR(A1),") nach Bedarfsgemeinschaften")</f>
        <v>Empfänger von Arbeitslosengeld II (Juni 2021) nach Bedarfsgemeinschaften</v>
      </c>
      <c r="B2" s="53"/>
      <c r="C2" s="53"/>
      <c r="D2" s="53"/>
      <c r="E2" s="53"/>
      <c r="F2" s="53"/>
      <c r="G2" s="53"/>
      <c r="H2" s="53"/>
      <c r="I2" s="53"/>
      <c r="J2" s="53"/>
      <c r="K2" s="53"/>
      <c r="L2" s="53"/>
      <c r="M2" s="53"/>
    </row>
    <row r="3" spans="1:13" x14ac:dyDescent="0.2">
      <c r="A3" s="53"/>
      <c r="B3" s="53"/>
      <c r="C3" s="53"/>
      <c r="D3" s="53"/>
      <c r="E3" s="53"/>
      <c r="F3" s="53"/>
      <c r="G3" s="53"/>
      <c r="H3" s="53"/>
      <c r="I3" s="53"/>
      <c r="J3" s="53"/>
      <c r="K3" s="66"/>
      <c r="L3" s="66" t="s">
        <v>495</v>
      </c>
      <c r="M3" s="53"/>
    </row>
    <row r="4" spans="1:13" ht="15" customHeight="1" x14ac:dyDescent="0.2">
      <c r="A4" s="253" t="s">
        <v>203</v>
      </c>
      <c r="B4" s="645" t="s">
        <v>172</v>
      </c>
      <c r="C4" s="1171" t="s">
        <v>178</v>
      </c>
      <c r="D4" s="1171"/>
      <c r="E4" s="1171"/>
      <c r="F4" s="1171"/>
      <c r="G4" s="1171"/>
      <c r="H4" s="1171"/>
      <c r="I4" s="1171"/>
      <c r="J4" s="1172" t="s">
        <v>316</v>
      </c>
      <c r="K4" s="1174" t="s">
        <v>216</v>
      </c>
      <c r="L4" s="157" t="s">
        <v>203</v>
      </c>
      <c r="M4" s="53"/>
    </row>
    <row r="5" spans="1:13" ht="75" x14ac:dyDescent="0.2">
      <c r="A5" s="53"/>
      <c r="B5" s="307"/>
      <c r="C5" s="238" t="s">
        <v>305</v>
      </c>
      <c r="D5" s="239" t="s">
        <v>151</v>
      </c>
      <c r="E5" s="239" t="s">
        <v>401</v>
      </c>
      <c r="F5" s="239" t="s">
        <v>402</v>
      </c>
      <c r="G5" s="239" t="s">
        <v>476</v>
      </c>
      <c r="H5" s="239" t="s">
        <v>307</v>
      </c>
      <c r="I5" s="239" t="s">
        <v>397</v>
      </c>
      <c r="J5" s="1173"/>
      <c r="K5" s="1175"/>
      <c r="L5" s="1115"/>
      <c r="M5" s="53"/>
    </row>
    <row r="6" spans="1:13" ht="15" x14ac:dyDescent="0.2">
      <c r="A6" s="694"/>
      <c r="B6" s="688"/>
      <c r="C6" s="675" t="s">
        <v>224</v>
      </c>
      <c r="D6" s="224" t="s">
        <v>224</v>
      </c>
      <c r="E6" s="224" t="s">
        <v>224</v>
      </c>
      <c r="F6" s="224" t="s">
        <v>224</v>
      </c>
      <c r="G6" s="224" t="s">
        <v>224</v>
      </c>
      <c r="H6" s="224" t="s">
        <v>224</v>
      </c>
      <c r="I6" s="224" t="s">
        <v>224</v>
      </c>
      <c r="J6" s="224" t="s">
        <v>224</v>
      </c>
      <c r="K6" s="663" t="s">
        <v>224</v>
      </c>
      <c r="L6" s="265"/>
      <c r="M6" s="53"/>
    </row>
    <row r="7" spans="1:13" x14ac:dyDescent="0.2">
      <c r="A7" s="258"/>
      <c r="B7" s="258"/>
      <c r="C7" s="258"/>
      <c r="D7" s="59"/>
      <c r="E7" s="258"/>
      <c r="F7" s="59"/>
      <c r="G7" s="258"/>
      <c r="H7" s="258"/>
      <c r="I7" s="258"/>
      <c r="J7" s="258"/>
      <c r="K7" s="258"/>
      <c r="L7" s="258"/>
      <c r="M7" s="53"/>
    </row>
    <row r="8" spans="1:13" x14ac:dyDescent="0.2">
      <c r="A8" s="85">
        <v>1</v>
      </c>
      <c r="B8" s="86" t="s">
        <v>2</v>
      </c>
      <c r="C8" s="69">
        <v>415</v>
      </c>
      <c r="D8" s="130">
        <v>250</v>
      </c>
      <c r="E8" s="69">
        <v>80</v>
      </c>
      <c r="F8" s="69">
        <v>85</v>
      </c>
      <c r="G8" s="130">
        <v>220</v>
      </c>
      <c r="H8" s="130">
        <v>415</v>
      </c>
      <c r="I8" s="69">
        <v>395</v>
      </c>
      <c r="J8" s="130">
        <v>745</v>
      </c>
      <c r="K8" s="673">
        <v>1.8095238095238095</v>
      </c>
      <c r="L8" s="140">
        <v>1</v>
      </c>
      <c r="M8" s="53"/>
    </row>
    <row r="9" spans="1:13" x14ac:dyDescent="0.2">
      <c r="A9" s="85">
        <v>2</v>
      </c>
      <c r="B9" s="86" t="s">
        <v>6</v>
      </c>
      <c r="C9" s="69">
        <v>790</v>
      </c>
      <c r="D9" s="130">
        <v>400</v>
      </c>
      <c r="E9" s="69">
        <v>155</v>
      </c>
      <c r="F9" s="69">
        <v>235</v>
      </c>
      <c r="G9" s="130">
        <v>585</v>
      </c>
      <c r="H9" s="130">
        <v>785</v>
      </c>
      <c r="I9" s="69">
        <v>750</v>
      </c>
      <c r="J9" s="130">
        <v>1625</v>
      </c>
      <c r="K9" s="673">
        <v>2.0391198044009782</v>
      </c>
      <c r="L9" s="140">
        <v>2</v>
      </c>
      <c r="M9" s="53"/>
    </row>
    <row r="10" spans="1:13" x14ac:dyDescent="0.2">
      <c r="A10" s="85">
        <v>3</v>
      </c>
      <c r="B10" s="86" t="s">
        <v>10</v>
      </c>
      <c r="C10" s="69">
        <v>880</v>
      </c>
      <c r="D10" s="130">
        <v>520</v>
      </c>
      <c r="E10" s="69">
        <v>155</v>
      </c>
      <c r="F10" s="69">
        <v>205</v>
      </c>
      <c r="G10" s="130">
        <v>505</v>
      </c>
      <c r="H10" s="130">
        <v>880</v>
      </c>
      <c r="I10" s="69">
        <v>855</v>
      </c>
      <c r="J10" s="130">
        <v>1625</v>
      </c>
      <c r="K10" s="673">
        <v>1.8642117376294591</v>
      </c>
      <c r="L10" s="140">
        <v>3</v>
      </c>
      <c r="M10" s="53"/>
    </row>
    <row r="11" spans="1:13" x14ac:dyDescent="0.2">
      <c r="A11" s="85">
        <v>4</v>
      </c>
      <c r="B11" s="86" t="s">
        <v>3</v>
      </c>
      <c r="C11" s="69">
        <v>460</v>
      </c>
      <c r="D11" s="130">
        <v>250</v>
      </c>
      <c r="E11" s="69">
        <v>85</v>
      </c>
      <c r="F11" s="69">
        <v>130</v>
      </c>
      <c r="G11" s="130">
        <v>340</v>
      </c>
      <c r="H11" s="130">
        <v>460</v>
      </c>
      <c r="I11" s="69">
        <v>435</v>
      </c>
      <c r="J11" s="130">
        <v>930</v>
      </c>
      <c r="K11" s="673">
        <v>2.0064239828693791</v>
      </c>
      <c r="L11" s="140">
        <v>4</v>
      </c>
      <c r="M11" s="53"/>
    </row>
    <row r="12" spans="1:13" x14ac:dyDescent="0.2">
      <c r="A12" s="85">
        <v>5</v>
      </c>
      <c r="B12" s="86" t="s">
        <v>7</v>
      </c>
      <c r="C12" s="69">
        <v>115</v>
      </c>
      <c r="D12" s="130">
        <v>70</v>
      </c>
      <c r="E12" s="69">
        <v>20</v>
      </c>
      <c r="F12" s="69">
        <v>30</v>
      </c>
      <c r="G12" s="130">
        <v>80</v>
      </c>
      <c r="H12" s="130">
        <v>115</v>
      </c>
      <c r="I12" s="69">
        <v>105</v>
      </c>
      <c r="J12" s="130">
        <v>225</v>
      </c>
      <c r="K12" s="673">
        <v>1.8333333333333333</v>
      </c>
      <c r="L12" s="140">
        <v>5</v>
      </c>
      <c r="M12" s="53"/>
    </row>
    <row r="13" spans="1:13" x14ac:dyDescent="0.2">
      <c r="A13" s="85">
        <v>6</v>
      </c>
      <c r="B13" s="86" t="s">
        <v>11</v>
      </c>
      <c r="C13" s="69">
        <v>40</v>
      </c>
      <c r="D13" s="130">
        <v>20</v>
      </c>
      <c r="E13" s="277" t="s">
        <v>396</v>
      </c>
      <c r="F13" s="277">
        <v>15</v>
      </c>
      <c r="G13" s="130">
        <v>45</v>
      </c>
      <c r="H13" s="130">
        <v>40</v>
      </c>
      <c r="I13" s="69">
        <v>40</v>
      </c>
      <c r="J13" s="130">
        <v>100</v>
      </c>
      <c r="K13" s="673">
        <v>2.4878048780487805</v>
      </c>
      <c r="L13" s="140">
        <v>6</v>
      </c>
      <c r="M13" s="53"/>
    </row>
    <row r="14" spans="1:13" x14ac:dyDescent="0.2">
      <c r="A14" s="85">
        <v>7</v>
      </c>
      <c r="B14" s="86" t="s">
        <v>4</v>
      </c>
      <c r="C14" s="69">
        <v>50</v>
      </c>
      <c r="D14" s="130">
        <v>30</v>
      </c>
      <c r="E14" s="277" t="s">
        <v>396</v>
      </c>
      <c r="F14" s="277">
        <v>15</v>
      </c>
      <c r="G14" s="130">
        <v>40</v>
      </c>
      <c r="H14" s="130">
        <v>50</v>
      </c>
      <c r="I14" s="69">
        <v>50</v>
      </c>
      <c r="J14" s="130">
        <v>105</v>
      </c>
      <c r="K14" s="673">
        <v>2.0851063829787235</v>
      </c>
      <c r="L14" s="140">
        <v>7</v>
      </c>
      <c r="M14" s="53"/>
    </row>
    <row r="15" spans="1:13" x14ac:dyDescent="0.2">
      <c r="A15" s="85">
        <v>8</v>
      </c>
      <c r="B15" s="86" t="s">
        <v>5</v>
      </c>
      <c r="C15" s="69">
        <v>125</v>
      </c>
      <c r="D15" s="130">
        <v>80</v>
      </c>
      <c r="E15" s="277">
        <v>20</v>
      </c>
      <c r="F15" s="69">
        <v>30</v>
      </c>
      <c r="G15" s="130">
        <v>70</v>
      </c>
      <c r="H15" s="130">
        <v>125</v>
      </c>
      <c r="I15" s="69">
        <v>115</v>
      </c>
      <c r="J15" s="130">
        <v>230</v>
      </c>
      <c r="K15" s="673">
        <v>1.7350427350427351</v>
      </c>
      <c r="L15" s="140">
        <v>8</v>
      </c>
      <c r="M15" s="53"/>
    </row>
    <row r="16" spans="1:13" x14ac:dyDescent="0.2">
      <c r="A16" s="85">
        <v>9</v>
      </c>
      <c r="B16" s="86" t="s">
        <v>8</v>
      </c>
      <c r="C16" s="69">
        <v>80</v>
      </c>
      <c r="D16" s="130">
        <v>50</v>
      </c>
      <c r="E16" s="69">
        <v>10</v>
      </c>
      <c r="F16" s="69">
        <v>20</v>
      </c>
      <c r="G16" s="130">
        <v>45</v>
      </c>
      <c r="H16" s="130">
        <v>80</v>
      </c>
      <c r="I16" s="69">
        <v>70</v>
      </c>
      <c r="J16" s="130">
        <v>145</v>
      </c>
      <c r="K16" s="673">
        <v>1.7906976744186047</v>
      </c>
      <c r="L16" s="140">
        <v>9</v>
      </c>
      <c r="M16" s="53"/>
    </row>
    <row r="17" spans="1:13" x14ac:dyDescent="0.2">
      <c r="A17" s="85">
        <v>10</v>
      </c>
      <c r="B17" s="86" t="s">
        <v>9</v>
      </c>
      <c r="C17" s="69">
        <v>65</v>
      </c>
      <c r="D17" s="130">
        <v>35</v>
      </c>
      <c r="E17" s="69">
        <v>10</v>
      </c>
      <c r="F17" s="69">
        <v>20</v>
      </c>
      <c r="G17" s="130">
        <v>50</v>
      </c>
      <c r="H17" s="130">
        <v>65</v>
      </c>
      <c r="I17" s="69">
        <v>60</v>
      </c>
      <c r="J17" s="130">
        <v>130</v>
      </c>
      <c r="K17" s="673">
        <v>1.9444444444444444</v>
      </c>
      <c r="L17" s="140">
        <v>10</v>
      </c>
      <c r="M17" s="53"/>
    </row>
    <row r="18" spans="1:13" x14ac:dyDescent="0.2">
      <c r="A18" s="85">
        <v>11</v>
      </c>
      <c r="B18" s="86" t="s">
        <v>93</v>
      </c>
      <c r="C18" s="69">
        <v>195</v>
      </c>
      <c r="D18" s="130">
        <v>120</v>
      </c>
      <c r="E18" s="69">
        <v>35</v>
      </c>
      <c r="F18" s="69">
        <v>45</v>
      </c>
      <c r="G18" s="130">
        <v>115</v>
      </c>
      <c r="H18" s="130">
        <v>195</v>
      </c>
      <c r="I18" s="69">
        <v>185</v>
      </c>
      <c r="J18" s="130">
        <v>355</v>
      </c>
      <c r="K18" s="673">
        <v>1.7881773399014778</v>
      </c>
      <c r="L18" s="140">
        <v>11</v>
      </c>
      <c r="M18" s="53"/>
    </row>
    <row r="19" spans="1:13" x14ac:dyDescent="0.2">
      <c r="A19" s="85">
        <v>12</v>
      </c>
      <c r="B19" s="86" t="s">
        <v>165</v>
      </c>
      <c r="C19" s="69">
        <v>295</v>
      </c>
      <c r="D19" s="130">
        <v>175</v>
      </c>
      <c r="E19" s="69">
        <v>55</v>
      </c>
      <c r="F19" s="69">
        <v>65</v>
      </c>
      <c r="G19" s="130">
        <v>165</v>
      </c>
      <c r="H19" s="130">
        <v>295</v>
      </c>
      <c r="I19" s="69">
        <v>290</v>
      </c>
      <c r="J19" s="130">
        <v>535</v>
      </c>
      <c r="K19" s="673">
        <v>1.8127090301003344</v>
      </c>
      <c r="L19" s="140">
        <v>12</v>
      </c>
      <c r="M19" s="53"/>
    </row>
    <row r="20" spans="1:13" x14ac:dyDescent="0.2">
      <c r="A20" s="574"/>
      <c r="B20" s="86" t="s">
        <v>403</v>
      </c>
      <c r="C20" s="277">
        <v>15</v>
      </c>
      <c r="D20" s="429" t="s">
        <v>396</v>
      </c>
      <c r="E20" s="277" t="s">
        <v>396</v>
      </c>
      <c r="F20" s="277" t="s">
        <v>396</v>
      </c>
      <c r="G20" s="429">
        <v>15</v>
      </c>
      <c r="H20" s="429">
        <v>15</v>
      </c>
      <c r="I20" s="277">
        <v>10</v>
      </c>
      <c r="J20" s="429">
        <v>30</v>
      </c>
      <c r="K20" s="673">
        <v>2</v>
      </c>
      <c r="L20" s="584"/>
      <c r="M20" s="53"/>
    </row>
    <row r="21" spans="1:13" x14ac:dyDescent="0.2">
      <c r="A21" s="574"/>
      <c r="B21" s="86"/>
      <c r="D21" s="71"/>
      <c r="E21" s="71"/>
      <c r="F21" s="71"/>
      <c r="G21" s="71"/>
      <c r="H21" s="71"/>
      <c r="I21" s="71"/>
      <c r="J21" s="71"/>
      <c r="K21" s="673"/>
      <c r="L21" s="574"/>
      <c r="M21" s="53"/>
    </row>
    <row r="22" spans="1:13" x14ac:dyDescent="0.2">
      <c r="A22" s="574"/>
      <c r="B22" s="86" t="s">
        <v>20</v>
      </c>
      <c r="C22" s="71">
        <v>3530</v>
      </c>
      <c r="D22" s="131">
        <v>2000</v>
      </c>
      <c r="E22" s="71">
        <v>640</v>
      </c>
      <c r="F22" s="71">
        <v>895</v>
      </c>
      <c r="G22" s="131">
        <v>2280</v>
      </c>
      <c r="H22" s="131">
        <v>3520</v>
      </c>
      <c r="I22" s="71">
        <v>3360</v>
      </c>
      <c r="J22" s="131">
        <v>6785</v>
      </c>
      <c r="K22" s="878">
        <v>1.9130678631519911</v>
      </c>
      <c r="L22" s="584" t="s">
        <v>308</v>
      </c>
      <c r="M22" s="53"/>
    </row>
    <row r="23" spans="1:13" x14ac:dyDescent="0.2">
      <c r="A23" s="55"/>
      <c r="B23" s="55"/>
      <c r="C23" s="72"/>
      <c r="D23" s="72"/>
      <c r="E23" s="72"/>
      <c r="F23" s="72"/>
      <c r="G23" s="72"/>
      <c r="H23" s="72"/>
      <c r="I23" s="72"/>
      <c r="J23" s="72"/>
      <c r="K23" s="72"/>
      <c r="L23" s="72"/>
      <c r="M23" s="53"/>
    </row>
    <row r="24" spans="1:13" ht="3" customHeight="1" x14ac:dyDescent="0.2">
      <c r="A24" s="520"/>
      <c r="B24" s="520"/>
      <c r="C24" s="53"/>
      <c r="D24" s="53"/>
      <c r="E24" s="53"/>
      <c r="F24" s="53"/>
      <c r="G24" s="53"/>
      <c r="H24" s="53"/>
      <c r="I24" s="53"/>
      <c r="J24" s="53"/>
      <c r="K24" s="53"/>
      <c r="L24" s="53"/>
      <c r="M24" s="53"/>
    </row>
    <row r="25" spans="1:13" x14ac:dyDescent="0.2">
      <c r="A25" s="65" t="s">
        <v>304</v>
      </c>
      <c r="B25" s="55"/>
      <c r="C25" s="53"/>
      <c r="D25" s="53"/>
      <c r="E25" s="53"/>
      <c r="F25" s="53"/>
      <c r="G25" s="53"/>
      <c r="H25" s="53"/>
      <c r="I25" s="53"/>
      <c r="J25" s="53"/>
      <c r="K25" s="53"/>
      <c r="L25" s="66" t="s">
        <v>234</v>
      </c>
      <c r="M25" s="53"/>
    </row>
    <row r="26" spans="1:13" x14ac:dyDescent="0.2">
      <c r="A26" s="55"/>
      <c r="B26" s="55"/>
      <c r="C26" s="53"/>
      <c r="D26" s="53"/>
      <c r="E26" s="53"/>
      <c r="F26" s="53"/>
      <c r="G26" s="53"/>
      <c r="H26" s="53"/>
      <c r="I26" s="53"/>
      <c r="J26" s="53"/>
      <c r="K26" s="53"/>
      <c r="L26" s="53"/>
      <c r="M26" s="53"/>
    </row>
    <row r="27" spans="1:13" x14ac:dyDescent="0.2">
      <c r="A27" s="17"/>
      <c r="B27" s="17"/>
      <c r="C27" s="17"/>
      <c r="D27" s="17"/>
      <c r="E27" s="17"/>
      <c r="F27" s="17"/>
      <c r="G27" s="17"/>
      <c r="H27" s="17"/>
      <c r="I27" s="17"/>
      <c r="J27" s="17"/>
      <c r="K27" s="17"/>
      <c r="L27" s="17"/>
      <c r="M27" s="17"/>
    </row>
    <row r="28" spans="1:13" x14ac:dyDescent="0.2">
      <c r="A28" s="17"/>
      <c r="B28" s="17"/>
      <c r="C28" s="17"/>
      <c r="D28" s="17"/>
      <c r="E28" s="17"/>
      <c r="F28" s="17"/>
      <c r="G28" s="17"/>
      <c r="H28" s="17"/>
      <c r="I28" s="17"/>
      <c r="J28" s="17"/>
      <c r="K28" s="17"/>
      <c r="L28" s="17"/>
      <c r="M28" s="17"/>
    </row>
    <row r="29" spans="1:13" x14ac:dyDescent="0.2">
      <c r="A29" s="17"/>
      <c r="B29" s="17"/>
      <c r="C29" s="17"/>
      <c r="D29" s="17"/>
      <c r="E29" s="17"/>
      <c r="F29" s="17"/>
      <c r="G29" s="17"/>
      <c r="H29" s="17"/>
      <c r="I29" s="17"/>
      <c r="J29" s="17"/>
      <c r="K29" s="17"/>
      <c r="L29" s="17"/>
      <c r="M29" s="17"/>
    </row>
    <row r="30" spans="1:13" x14ac:dyDescent="0.2">
      <c r="A30" s="17"/>
      <c r="B30" s="17"/>
      <c r="C30" s="17"/>
      <c r="D30" s="17"/>
      <c r="E30" s="17"/>
      <c r="F30" s="17"/>
      <c r="G30" s="17"/>
      <c r="H30" s="17"/>
      <c r="I30" s="17"/>
      <c r="J30" s="17"/>
      <c r="K30" s="17"/>
      <c r="L30" s="17"/>
      <c r="M30" s="17"/>
    </row>
    <row r="31" spans="1:13" x14ac:dyDescent="0.2">
      <c r="A31" s="17"/>
      <c r="B31" s="17"/>
      <c r="C31" s="17"/>
      <c r="D31" s="17"/>
      <c r="E31" s="17"/>
      <c r="F31" s="17"/>
      <c r="G31" s="17"/>
      <c r="H31" s="17"/>
      <c r="I31" s="17"/>
      <c r="J31" s="17"/>
      <c r="K31" s="17"/>
      <c r="L31" s="17"/>
      <c r="M31" s="17"/>
    </row>
    <row r="32" spans="1:13" x14ac:dyDescent="0.2">
      <c r="A32" s="17"/>
      <c r="B32" s="17"/>
      <c r="C32" s="17"/>
      <c r="D32" s="17"/>
      <c r="E32" s="17"/>
      <c r="F32" s="17"/>
      <c r="G32" s="17"/>
      <c r="H32" s="17"/>
      <c r="I32" s="17"/>
      <c r="J32" s="17"/>
      <c r="K32" s="17"/>
      <c r="L32" s="17"/>
      <c r="M32" s="17"/>
    </row>
    <row r="33" spans="1:13" x14ac:dyDescent="0.2">
      <c r="A33" s="17"/>
      <c r="B33" s="17"/>
      <c r="C33" s="17"/>
      <c r="D33" s="17"/>
      <c r="E33" s="17"/>
      <c r="F33" s="17"/>
      <c r="G33" s="17"/>
      <c r="H33" s="17"/>
      <c r="I33" s="17"/>
      <c r="J33" s="17"/>
      <c r="K33" s="17"/>
      <c r="L33" s="17"/>
      <c r="M33" s="17"/>
    </row>
    <row r="34" spans="1:13" x14ac:dyDescent="0.2">
      <c r="A34" s="17"/>
      <c r="B34" s="17"/>
      <c r="C34" s="17"/>
      <c r="D34" s="17"/>
      <c r="E34" s="17"/>
      <c r="F34" s="17"/>
      <c r="G34" s="17"/>
      <c r="H34" s="17"/>
      <c r="I34" s="17"/>
      <c r="J34" s="17"/>
      <c r="K34" s="17"/>
      <c r="L34" s="17"/>
      <c r="M34" s="17"/>
    </row>
  </sheetData>
  <mergeCells count="3">
    <mergeCell ref="C4:I4"/>
    <mergeCell ref="J4:J5"/>
    <mergeCell ref="K4:K5"/>
  </mergeCells>
  <hyperlinks>
    <hyperlink ref="L1" location="INHALT!A1" display="INHALT!A1" xr:uid="{4D5294DF-2D00-41FE-BAEA-47D0FE6609A4}"/>
  </hyperlinks>
  <printOptions horizontalCentered="1"/>
  <pageMargins left="0.59055118110236227" right="0.39370078740157483" top="0.59055118110236227" bottom="0.59055118110236227" header="0.31496062992125984" footer="0.31496062992125984"/>
  <pageSetup paperSize="9" scale="95" firstPageNumber="52" pageOrder="overThenDown" orientation="landscape" useFirstPageNumber="1" r:id="rId1"/>
  <headerFooter alignWithMargins="0">
    <oddFooter xml:space="preserve">&amp;CSeite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Q42"/>
  <sheetViews>
    <sheetView zoomScale="85" zoomScaleNormal="85" workbookViewId="0">
      <pane ySplit="7" topLeftCell="A8" activePane="bottomLeft" state="frozen"/>
      <selection activeCell="A80" sqref="A80:XFD80"/>
      <selection pane="bottomLeft" activeCell="A2" sqref="A2"/>
    </sheetView>
  </sheetViews>
  <sheetFormatPr baseColWidth="10" defaultRowHeight="12.75" x14ac:dyDescent="0.2"/>
  <cols>
    <col min="1" max="1" width="5.5703125" customWidth="1"/>
    <col min="2" max="2" width="22.85546875" bestFit="1" customWidth="1"/>
    <col min="3" max="3" width="9.28515625" customWidth="1"/>
    <col min="4" max="4" width="8.5703125" customWidth="1"/>
    <col min="5" max="5" width="8.28515625" bestFit="1" customWidth="1"/>
    <col min="6" max="6" width="8.85546875" bestFit="1" customWidth="1"/>
    <col min="7" max="7" width="11.5703125" customWidth="1"/>
    <col min="8" max="8" width="13.7109375" customWidth="1"/>
    <col min="9" max="10" width="10.28515625" bestFit="1" customWidth="1"/>
    <col min="11" max="12" width="10.85546875" bestFit="1" customWidth="1"/>
    <col min="13" max="13" width="9.140625" customWidth="1"/>
    <col min="14" max="14" width="5.28515625" customWidth="1"/>
    <col min="15" max="15" width="2.5703125" customWidth="1"/>
  </cols>
  <sheetData>
    <row r="1" spans="1:17" x14ac:dyDescent="0.2">
      <c r="A1" s="1053">
        <v>44377</v>
      </c>
      <c r="B1" s="53"/>
      <c r="C1" s="53"/>
      <c r="D1" s="53"/>
      <c r="E1" s="53"/>
      <c r="F1" s="53"/>
      <c r="G1" s="53"/>
      <c r="H1" s="53"/>
      <c r="I1" s="53"/>
      <c r="J1" s="53"/>
      <c r="K1" s="53"/>
      <c r="L1" s="53"/>
      <c r="M1" s="53"/>
      <c r="N1" s="1068" t="str">
        <f>HYPERLINK("[Kleinräumige Statistik Daten Prototyp.xlsx]INHALT!A1","zum Inhaltsverzeichnis")</f>
        <v>zum Inhaltsverzeichnis</v>
      </c>
      <c r="O1" s="53"/>
    </row>
    <row r="2" spans="1:17" ht="15.75" x14ac:dyDescent="0.25">
      <c r="A2" s="54" t="str">
        <f>CONCATENATE("Empfänger von Arbeitslosengeld II (Juni ",YEAR(A1),")"," nach Personen")</f>
        <v>Empfänger von Arbeitslosengeld II (Juni 2021) nach Personen</v>
      </c>
      <c r="B2" s="53"/>
      <c r="C2" s="53"/>
      <c r="D2" s="53"/>
      <c r="E2" s="53"/>
      <c r="F2" s="53"/>
      <c r="G2" s="53"/>
      <c r="H2" s="53"/>
      <c r="I2" s="53"/>
      <c r="J2" s="53"/>
      <c r="K2" s="53"/>
      <c r="L2" s="53"/>
      <c r="M2" s="53"/>
      <c r="N2" s="66" t="s">
        <v>495</v>
      </c>
      <c r="O2" s="53"/>
      <c r="Q2" s="54"/>
    </row>
    <row r="3" spans="1:17" ht="13.9" customHeight="1" x14ac:dyDescent="0.2">
      <c r="A3" s="290"/>
      <c r="B3" s="53"/>
      <c r="C3" s="1064">
        <v>14</v>
      </c>
      <c r="D3" s="1064">
        <v>18</v>
      </c>
      <c r="E3" s="1064">
        <v>37</v>
      </c>
      <c r="F3" s="1064">
        <v>28</v>
      </c>
      <c r="G3" s="1064">
        <v>21</v>
      </c>
      <c r="H3" s="1064">
        <v>22</v>
      </c>
      <c r="I3" s="1064">
        <v>19</v>
      </c>
      <c r="J3" s="1064">
        <v>20</v>
      </c>
      <c r="K3" s="1064">
        <v>23</v>
      </c>
      <c r="L3" s="1064">
        <v>27</v>
      </c>
      <c r="M3" s="1064">
        <v>30</v>
      </c>
      <c r="N3" s="66"/>
      <c r="O3" s="53"/>
    </row>
    <row r="4" spans="1:17" ht="15" customHeight="1" x14ac:dyDescent="0.2">
      <c r="A4" s="253" t="s">
        <v>203</v>
      </c>
      <c r="B4" s="645" t="s">
        <v>172</v>
      </c>
      <c r="C4" s="862" t="s">
        <v>324</v>
      </c>
      <c r="D4" s="232" t="s">
        <v>392</v>
      </c>
      <c r="E4" s="692"/>
      <c r="F4" s="692"/>
      <c r="G4" s="692"/>
      <c r="H4" s="692"/>
      <c r="I4" s="692"/>
      <c r="J4" s="692"/>
      <c r="K4" s="692"/>
      <c r="L4" s="692"/>
      <c r="M4" s="1176" t="s">
        <v>317</v>
      </c>
      <c r="N4" s="275" t="s">
        <v>203</v>
      </c>
      <c r="O4" s="53"/>
    </row>
    <row r="5" spans="1:17" ht="13.15" customHeight="1" x14ac:dyDescent="0.2">
      <c r="B5" s="307"/>
      <c r="C5" s="157" t="s">
        <v>325</v>
      </c>
      <c r="D5" s="693"/>
      <c r="E5" s="694"/>
      <c r="F5" s="694"/>
      <c r="G5" s="694"/>
      <c r="H5" s="694"/>
      <c r="I5" s="694"/>
      <c r="J5" s="694"/>
      <c r="K5" s="694"/>
      <c r="L5" s="694"/>
      <c r="M5" s="1177"/>
      <c r="N5" s="157"/>
      <c r="O5" s="53"/>
    </row>
    <row r="6" spans="1:17" ht="94.15" customHeight="1" x14ac:dyDescent="0.2">
      <c r="A6" s="253"/>
      <c r="B6" s="645"/>
      <c r="C6" s="861" t="s">
        <v>173</v>
      </c>
      <c r="D6" s="861" t="s">
        <v>305</v>
      </c>
      <c r="E6" s="861" t="s">
        <v>306</v>
      </c>
      <c r="F6" s="861" t="s">
        <v>176</v>
      </c>
      <c r="G6" s="861" t="s">
        <v>17</v>
      </c>
      <c r="H6" s="861" t="s">
        <v>18</v>
      </c>
      <c r="I6" s="861" t="s">
        <v>398</v>
      </c>
      <c r="J6" s="861" t="s">
        <v>399</v>
      </c>
      <c r="K6" s="861" t="s">
        <v>400</v>
      </c>
      <c r="L6" s="861" t="s">
        <v>395</v>
      </c>
      <c r="M6" s="1178"/>
      <c r="N6" s="157"/>
      <c r="O6" s="53"/>
    </row>
    <row r="7" spans="1:17" ht="15" x14ac:dyDescent="0.2">
      <c r="A7" s="694"/>
      <c r="B7" s="688"/>
      <c r="C7" s="675" t="s">
        <v>224</v>
      </c>
      <c r="D7" s="224" t="s">
        <v>224</v>
      </c>
      <c r="E7" s="224" t="s">
        <v>224</v>
      </c>
      <c r="F7" s="224" t="s">
        <v>224</v>
      </c>
      <c r="G7" s="224" t="s">
        <v>224</v>
      </c>
      <c r="H7" s="224" t="s">
        <v>224</v>
      </c>
      <c r="I7" s="224" t="s">
        <v>224</v>
      </c>
      <c r="J7" s="224" t="s">
        <v>224</v>
      </c>
      <c r="K7" s="224" t="s">
        <v>224</v>
      </c>
      <c r="L7" s="224" t="s">
        <v>224</v>
      </c>
      <c r="M7" s="663" t="s">
        <v>224</v>
      </c>
      <c r="N7" s="265"/>
      <c r="O7" s="53"/>
    </row>
    <row r="8" spans="1:17" x14ac:dyDescent="0.2">
      <c r="A8" s="258"/>
      <c r="B8" s="258"/>
      <c r="C8" s="258"/>
      <c r="D8" s="258"/>
      <c r="E8" s="258"/>
      <c r="F8" s="258"/>
      <c r="G8" s="258"/>
      <c r="H8" s="258"/>
      <c r="I8" s="258"/>
      <c r="J8" s="258"/>
      <c r="K8" s="258"/>
      <c r="L8" s="258"/>
      <c r="M8" s="572"/>
      <c r="N8" s="258"/>
      <c r="O8" s="53"/>
    </row>
    <row r="9" spans="1:17" x14ac:dyDescent="0.2">
      <c r="A9" s="85">
        <v>1</v>
      </c>
      <c r="B9" s="86" t="s">
        <v>2</v>
      </c>
      <c r="C9" s="277">
        <v>745</v>
      </c>
      <c r="D9" s="277">
        <v>530</v>
      </c>
      <c r="E9" s="277">
        <v>195</v>
      </c>
      <c r="F9" s="277">
        <v>60</v>
      </c>
      <c r="G9" s="277">
        <v>275</v>
      </c>
      <c r="H9" s="277">
        <v>255</v>
      </c>
      <c r="I9" s="277">
        <v>275</v>
      </c>
      <c r="J9" s="277">
        <v>255</v>
      </c>
      <c r="K9" s="277">
        <v>90</v>
      </c>
      <c r="L9" s="277">
        <v>85</v>
      </c>
      <c r="M9" s="277">
        <v>195</v>
      </c>
      <c r="N9" s="140">
        <v>1</v>
      </c>
      <c r="O9" s="53"/>
      <c r="P9" s="12"/>
    </row>
    <row r="10" spans="1:17" x14ac:dyDescent="0.2">
      <c r="A10" s="85">
        <v>2</v>
      </c>
      <c r="B10" s="86" t="s">
        <v>6</v>
      </c>
      <c r="C10" s="277">
        <v>1625</v>
      </c>
      <c r="D10" s="277">
        <v>1065</v>
      </c>
      <c r="E10" s="277">
        <v>315</v>
      </c>
      <c r="F10" s="277">
        <v>175</v>
      </c>
      <c r="G10" s="277">
        <v>530</v>
      </c>
      <c r="H10" s="277">
        <v>535</v>
      </c>
      <c r="I10" s="277">
        <v>480</v>
      </c>
      <c r="J10" s="277">
        <v>585</v>
      </c>
      <c r="K10" s="277">
        <v>165</v>
      </c>
      <c r="L10" s="277">
        <v>210</v>
      </c>
      <c r="M10" s="277">
        <v>495</v>
      </c>
      <c r="N10" s="140">
        <v>2</v>
      </c>
      <c r="O10" s="53"/>
    </row>
    <row r="11" spans="1:17" x14ac:dyDescent="0.2">
      <c r="A11" s="85">
        <v>3</v>
      </c>
      <c r="B11" s="86" t="s">
        <v>10</v>
      </c>
      <c r="C11" s="277">
        <v>1625</v>
      </c>
      <c r="D11" s="277">
        <v>1125</v>
      </c>
      <c r="E11" s="277">
        <v>440</v>
      </c>
      <c r="F11" s="277">
        <v>150</v>
      </c>
      <c r="G11" s="277">
        <v>580</v>
      </c>
      <c r="H11" s="277">
        <v>545</v>
      </c>
      <c r="I11" s="277">
        <v>560</v>
      </c>
      <c r="J11" s="277">
        <v>565</v>
      </c>
      <c r="K11" s="277">
        <v>180</v>
      </c>
      <c r="L11" s="277">
        <v>190</v>
      </c>
      <c r="M11" s="277">
        <v>425</v>
      </c>
      <c r="N11" s="140">
        <v>3</v>
      </c>
      <c r="O11" s="53"/>
    </row>
    <row r="12" spans="1:17" x14ac:dyDescent="0.2">
      <c r="A12" s="85">
        <v>4</v>
      </c>
      <c r="B12" s="86" t="s">
        <v>3</v>
      </c>
      <c r="C12" s="277">
        <v>930</v>
      </c>
      <c r="D12" s="277">
        <v>600</v>
      </c>
      <c r="E12" s="277">
        <v>175</v>
      </c>
      <c r="F12" s="277">
        <v>90</v>
      </c>
      <c r="G12" s="277">
        <v>320</v>
      </c>
      <c r="H12" s="277">
        <v>280</v>
      </c>
      <c r="I12" s="277">
        <v>290</v>
      </c>
      <c r="J12" s="277">
        <v>310</v>
      </c>
      <c r="K12" s="277">
        <v>105</v>
      </c>
      <c r="L12" s="277">
        <v>90</v>
      </c>
      <c r="M12" s="277">
        <v>285</v>
      </c>
      <c r="N12" s="140">
        <v>4</v>
      </c>
      <c r="O12" s="53"/>
    </row>
    <row r="13" spans="1:17" x14ac:dyDescent="0.2">
      <c r="A13" s="85">
        <v>5</v>
      </c>
      <c r="B13" s="86" t="s">
        <v>7</v>
      </c>
      <c r="C13" s="277">
        <v>225</v>
      </c>
      <c r="D13" s="277">
        <v>145</v>
      </c>
      <c r="E13" s="277">
        <v>35</v>
      </c>
      <c r="F13" s="277">
        <v>20</v>
      </c>
      <c r="G13" s="277">
        <v>80</v>
      </c>
      <c r="H13" s="277">
        <v>65</v>
      </c>
      <c r="I13" s="277">
        <v>80</v>
      </c>
      <c r="J13" s="277">
        <v>65</v>
      </c>
      <c r="K13" s="277">
        <v>20</v>
      </c>
      <c r="L13" s="277">
        <v>15</v>
      </c>
      <c r="M13" s="277">
        <v>70</v>
      </c>
      <c r="N13" s="140">
        <v>5</v>
      </c>
      <c r="O13" s="53"/>
    </row>
    <row r="14" spans="1:17" x14ac:dyDescent="0.2">
      <c r="A14" s="85">
        <v>6</v>
      </c>
      <c r="B14" s="86" t="s">
        <v>11</v>
      </c>
      <c r="C14" s="277">
        <v>100</v>
      </c>
      <c r="D14" s="277">
        <v>65</v>
      </c>
      <c r="E14" s="277">
        <v>15</v>
      </c>
      <c r="F14" s="277" t="s">
        <v>396</v>
      </c>
      <c r="G14" s="277">
        <v>25</v>
      </c>
      <c r="H14" s="277">
        <v>40</v>
      </c>
      <c r="I14" s="277">
        <v>30</v>
      </c>
      <c r="J14" s="277">
        <v>35</v>
      </c>
      <c r="K14" s="277">
        <v>15</v>
      </c>
      <c r="L14" s="277" t="s">
        <v>396</v>
      </c>
      <c r="M14" s="277">
        <v>35</v>
      </c>
      <c r="N14" s="140">
        <v>6</v>
      </c>
      <c r="O14" s="53"/>
    </row>
    <row r="15" spans="1:17" x14ac:dyDescent="0.2">
      <c r="A15" s="85">
        <v>7</v>
      </c>
      <c r="B15" s="86" t="s">
        <v>4</v>
      </c>
      <c r="C15" s="277">
        <v>105</v>
      </c>
      <c r="D15" s="277">
        <v>65</v>
      </c>
      <c r="E15" s="277">
        <v>10</v>
      </c>
      <c r="F15" s="277" t="s">
        <v>396</v>
      </c>
      <c r="G15" s="277">
        <v>35</v>
      </c>
      <c r="H15" s="277">
        <v>30</v>
      </c>
      <c r="I15" s="277">
        <v>30</v>
      </c>
      <c r="J15" s="277">
        <v>35</v>
      </c>
      <c r="K15" s="277">
        <v>10</v>
      </c>
      <c r="L15" s="277" t="s">
        <v>396</v>
      </c>
      <c r="M15" s="277">
        <v>35</v>
      </c>
      <c r="N15" s="140">
        <v>7</v>
      </c>
      <c r="O15" s="53"/>
    </row>
    <row r="16" spans="1:17" x14ac:dyDescent="0.2">
      <c r="A16" s="85">
        <v>8</v>
      </c>
      <c r="B16" s="86" t="s">
        <v>5</v>
      </c>
      <c r="C16" s="277">
        <v>230</v>
      </c>
      <c r="D16" s="277">
        <v>160</v>
      </c>
      <c r="E16" s="277">
        <v>60</v>
      </c>
      <c r="F16" s="277">
        <v>15</v>
      </c>
      <c r="G16" s="277">
        <v>90</v>
      </c>
      <c r="H16" s="277">
        <v>70</v>
      </c>
      <c r="I16" s="277">
        <v>90</v>
      </c>
      <c r="J16" s="277">
        <v>70</v>
      </c>
      <c r="K16" s="277">
        <v>30</v>
      </c>
      <c r="L16" s="277">
        <v>25</v>
      </c>
      <c r="M16" s="277">
        <v>65</v>
      </c>
      <c r="N16" s="140">
        <v>8</v>
      </c>
      <c r="O16" s="53"/>
    </row>
    <row r="17" spans="1:15" x14ac:dyDescent="0.2">
      <c r="A17" s="85">
        <v>9</v>
      </c>
      <c r="B17" s="86" t="s">
        <v>8</v>
      </c>
      <c r="C17" s="277">
        <v>145</v>
      </c>
      <c r="D17" s="277">
        <v>100</v>
      </c>
      <c r="E17" s="277">
        <v>45</v>
      </c>
      <c r="F17" s="277">
        <v>10</v>
      </c>
      <c r="G17" s="277">
        <v>55</v>
      </c>
      <c r="H17" s="277">
        <v>45</v>
      </c>
      <c r="I17" s="277">
        <v>55</v>
      </c>
      <c r="J17" s="277">
        <v>50</v>
      </c>
      <c r="K17" s="277">
        <v>20</v>
      </c>
      <c r="L17" s="277">
        <v>20</v>
      </c>
      <c r="M17" s="277">
        <v>35</v>
      </c>
      <c r="N17" s="140">
        <v>9</v>
      </c>
      <c r="O17" s="53"/>
    </row>
    <row r="18" spans="1:15" x14ac:dyDescent="0.2">
      <c r="A18" s="85">
        <v>10</v>
      </c>
      <c r="B18" s="86" t="s">
        <v>9</v>
      </c>
      <c r="C18" s="277">
        <v>130</v>
      </c>
      <c r="D18" s="277">
        <v>80</v>
      </c>
      <c r="E18" s="277">
        <v>15</v>
      </c>
      <c r="F18" s="277">
        <v>15</v>
      </c>
      <c r="G18" s="277">
        <v>50</v>
      </c>
      <c r="H18" s="277">
        <v>30</v>
      </c>
      <c r="I18" s="277">
        <v>40</v>
      </c>
      <c r="J18" s="277">
        <v>40</v>
      </c>
      <c r="K18" s="277" t="s">
        <v>396</v>
      </c>
      <c r="L18" s="277">
        <v>10</v>
      </c>
      <c r="M18" s="277">
        <v>45</v>
      </c>
      <c r="N18" s="140">
        <v>10</v>
      </c>
      <c r="O18" s="53"/>
    </row>
    <row r="19" spans="1:15" x14ac:dyDescent="0.2">
      <c r="A19" s="85">
        <v>11</v>
      </c>
      <c r="B19" s="86" t="s">
        <v>93</v>
      </c>
      <c r="C19" s="277">
        <v>355</v>
      </c>
      <c r="D19" s="277">
        <v>245</v>
      </c>
      <c r="E19" s="277">
        <v>90</v>
      </c>
      <c r="F19" s="277">
        <v>40</v>
      </c>
      <c r="G19" s="277">
        <v>145</v>
      </c>
      <c r="H19" s="277">
        <v>100</v>
      </c>
      <c r="I19" s="277">
        <v>125</v>
      </c>
      <c r="J19" s="277">
        <v>125</v>
      </c>
      <c r="K19" s="277">
        <v>40</v>
      </c>
      <c r="L19" s="277">
        <v>35</v>
      </c>
      <c r="M19" s="277">
        <v>95</v>
      </c>
      <c r="N19" s="140">
        <v>11</v>
      </c>
      <c r="O19" s="53"/>
    </row>
    <row r="20" spans="1:15" x14ac:dyDescent="0.2">
      <c r="A20" s="85">
        <v>12</v>
      </c>
      <c r="B20" s="86" t="s">
        <v>165</v>
      </c>
      <c r="C20" s="277">
        <v>535</v>
      </c>
      <c r="D20" s="277">
        <v>380</v>
      </c>
      <c r="E20" s="277">
        <v>150</v>
      </c>
      <c r="F20" s="277">
        <v>60</v>
      </c>
      <c r="G20" s="277">
        <v>220</v>
      </c>
      <c r="H20" s="277">
        <v>155</v>
      </c>
      <c r="I20" s="277">
        <v>175</v>
      </c>
      <c r="J20" s="277">
        <v>205</v>
      </c>
      <c r="K20" s="277">
        <v>55</v>
      </c>
      <c r="L20" s="277">
        <v>80</v>
      </c>
      <c r="M20" s="277">
        <v>140</v>
      </c>
      <c r="N20" s="140">
        <v>12</v>
      </c>
      <c r="O20" s="53"/>
    </row>
    <row r="21" spans="1:15" x14ac:dyDescent="0.2">
      <c r="A21" s="574"/>
      <c r="B21" s="86" t="s">
        <v>403</v>
      </c>
      <c r="C21" s="277">
        <v>30</v>
      </c>
      <c r="D21" s="277">
        <v>15</v>
      </c>
      <c r="E21" s="277" t="s">
        <v>396</v>
      </c>
      <c r="F21" s="277" t="s">
        <v>396</v>
      </c>
      <c r="G21" s="277" t="s">
        <v>396</v>
      </c>
      <c r="H21" s="277" t="s">
        <v>396</v>
      </c>
      <c r="I21" s="277" t="s">
        <v>396</v>
      </c>
      <c r="J21" s="277">
        <v>10</v>
      </c>
      <c r="K21" s="277" t="s">
        <v>396</v>
      </c>
      <c r="L21" s="277" t="s">
        <v>396</v>
      </c>
      <c r="M21" s="277">
        <v>10</v>
      </c>
      <c r="N21" s="584"/>
      <c r="O21" s="53"/>
    </row>
    <row r="22" spans="1:15" x14ac:dyDescent="0.2">
      <c r="A22" s="574"/>
      <c r="B22" s="86"/>
      <c r="C22" s="676"/>
      <c r="D22" s="277"/>
      <c r="E22" s="676"/>
      <c r="F22" s="676"/>
      <c r="G22" s="676"/>
      <c r="H22" s="676"/>
      <c r="I22" s="676"/>
      <c r="J22" s="676"/>
      <c r="K22" s="676"/>
      <c r="L22" s="676"/>
      <c r="M22" s="585"/>
      <c r="N22" s="584"/>
      <c r="O22" s="53"/>
    </row>
    <row r="23" spans="1:15" x14ac:dyDescent="0.2">
      <c r="A23" s="574"/>
      <c r="B23" s="86" t="s">
        <v>20</v>
      </c>
      <c r="C23" s="676">
        <v>6785</v>
      </c>
      <c r="D23" s="676">
        <v>4585</v>
      </c>
      <c r="E23" s="676">
        <v>1545</v>
      </c>
      <c r="F23" s="676">
        <v>655</v>
      </c>
      <c r="G23" s="676">
        <v>2425</v>
      </c>
      <c r="H23" s="676">
        <v>2160</v>
      </c>
      <c r="I23" s="676">
        <v>2235</v>
      </c>
      <c r="J23" s="676">
        <v>2350</v>
      </c>
      <c r="K23" s="676">
        <v>740</v>
      </c>
      <c r="L23" s="676">
        <v>775</v>
      </c>
      <c r="M23" s="676">
        <v>1930</v>
      </c>
      <c r="N23" s="584" t="s">
        <v>308</v>
      </c>
      <c r="O23" s="53"/>
    </row>
    <row r="24" spans="1:15" x14ac:dyDescent="0.2">
      <c r="A24" s="55"/>
      <c r="B24" s="55"/>
      <c r="C24" s="55"/>
      <c r="D24" s="55"/>
      <c r="E24" s="55"/>
      <c r="F24" s="55"/>
      <c r="G24" s="55"/>
      <c r="H24" s="55"/>
      <c r="I24" s="55"/>
      <c r="J24" s="55"/>
      <c r="K24" s="55"/>
      <c r="L24" s="55"/>
      <c r="M24" s="571"/>
      <c r="N24" s="72"/>
      <c r="O24" s="53"/>
    </row>
    <row r="25" spans="1:15" ht="2.25" customHeight="1" x14ac:dyDescent="0.2">
      <c r="A25" s="520"/>
      <c r="B25" s="520"/>
      <c r="C25" s="520"/>
      <c r="D25" s="520"/>
      <c r="E25" s="520"/>
      <c r="F25" s="520"/>
      <c r="G25" s="520"/>
      <c r="H25" s="520"/>
      <c r="I25" s="520"/>
      <c r="J25" s="520"/>
      <c r="K25" s="520"/>
      <c r="L25" s="520"/>
      <c r="M25" s="575"/>
      <c r="N25" s="53"/>
      <c r="O25" s="53"/>
    </row>
    <row r="26" spans="1:15" x14ac:dyDescent="0.2">
      <c r="A26" s="65" t="s">
        <v>304</v>
      </c>
      <c r="B26" s="55"/>
      <c r="C26" s="55"/>
      <c r="D26" s="65"/>
      <c r="E26" s="55"/>
      <c r="F26" s="55"/>
      <c r="G26" s="55"/>
      <c r="H26" s="55"/>
      <c r="I26" s="55"/>
      <c r="J26" s="55"/>
      <c r="K26" s="55"/>
      <c r="L26" s="55"/>
      <c r="M26" s="674"/>
      <c r="N26" s="66" t="s">
        <v>234</v>
      </c>
      <c r="O26" s="53"/>
    </row>
    <row r="27" spans="1:15" x14ac:dyDescent="0.2">
      <c r="A27" s="165"/>
      <c r="B27" s="165"/>
      <c r="C27" s="165"/>
      <c r="D27" s="165"/>
      <c r="E27" s="165"/>
      <c r="F27" s="165"/>
      <c r="G27" s="165"/>
      <c r="H27" s="165"/>
      <c r="I27" s="165"/>
      <c r="J27" s="165"/>
      <c r="K27" s="165"/>
      <c r="L27" s="165"/>
      <c r="M27" s="729"/>
      <c r="N27" s="17"/>
      <c r="O27" s="17"/>
    </row>
    <row r="28" spans="1:15" x14ac:dyDescent="0.2">
      <c r="A28" s="17"/>
      <c r="B28" s="17"/>
      <c r="C28" s="17"/>
      <c r="D28" s="17"/>
      <c r="E28" s="20"/>
      <c r="F28" s="17"/>
      <c r="G28" s="17"/>
      <c r="H28" s="17"/>
      <c r="I28" s="17"/>
      <c r="J28" s="17"/>
      <c r="K28" s="17"/>
      <c r="L28" s="17"/>
      <c r="M28" s="17"/>
      <c r="N28" s="17"/>
      <c r="O28" s="17"/>
    </row>
    <row r="29" spans="1:15" x14ac:dyDescent="0.2">
      <c r="A29" s="17"/>
      <c r="B29" s="17"/>
      <c r="C29" s="17"/>
      <c r="D29" s="17"/>
      <c r="E29" s="20"/>
      <c r="F29" s="17"/>
      <c r="G29" s="17"/>
      <c r="H29" s="17"/>
      <c r="I29" s="17"/>
      <c r="J29" s="17"/>
      <c r="K29" s="17"/>
      <c r="L29" s="17"/>
      <c r="M29" s="17"/>
      <c r="N29" s="17"/>
      <c r="O29" s="17"/>
    </row>
    <row r="30" spans="1:15" x14ac:dyDescent="0.2">
      <c r="A30" s="17"/>
      <c r="B30" s="17"/>
      <c r="C30" s="17"/>
      <c r="D30" s="17"/>
      <c r="E30" s="20"/>
      <c r="F30" s="17"/>
      <c r="G30" s="17"/>
      <c r="H30" s="17"/>
      <c r="I30" s="17"/>
      <c r="J30" s="17"/>
      <c r="K30" s="17"/>
      <c r="L30" s="17"/>
      <c r="M30" s="17"/>
      <c r="N30" s="17"/>
      <c r="O30" s="17"/>
    </row>
    <row r="31" spans="1:15" x14ac:dyDescent="0.2">
      <c r="A31" s="17"/>
      <c r="B31" s="17"/>
      <c r="C31" s="17"/>
      <c r="D31" s="17"/>
      <c r="E31" s="20"/>
      <c r="F31" s="17"/>
      <c r="G31" s="17"/>
      <c r="H31" s="17"/>
      <c r="I31" s="17"/>
      <c r="J31" s="17"/>
      <c r="K31" s="17"/>
      <c r="L31" s="17"/>
      <c r="M31" s="17"/>
      <c r="N31" s="17"/>
    </row>
    <row r="32" spans="1:15" x14ac:dyDescent="0.2">
      <c r="A32" s="17"/>
      <c r="B32" s="17"/>
      <c r="C32" s="17"/>
      <c r="D32" s="17"/>
      <c r="E32" s="20"/>
      <c r="F32" s="17"/>
      <c r="G32" s="17"/>
      <c r="H32" s="17"/>
      <c r="I32" s="17"/>
      <c r="J32" s="17"/>
      <c r="K32" s="17"/>
      <c r="L32" s="17"/>
      <c r="M32" s="17"/>
      <c r="N32" s="17"/>
    </row>
    <row r="33" spans="1:14" x14ac:dyDescent="0.2">
      <c r="A33" s="17"/>
      <c r="B33" s="17"/>
      <c r="C33" s="17"/>
      <c r="D33" s="17"/>
      <c r="E33" s="20"/>
      <c r="F33" s="17"/>
      <c r="G33" s="17"/>
      <c r="H33" s="17"/>
      <c r="I33" s="17"/>
      <c r="J33" s="17"/>
      <c r="K33" s="17"/>
      <c r="L33" s="17"/>
      <c r="M33" s="17"/>
      <c r="N33" s="17"/>
    </row>
    <row r="34" spans="1:14" x14ac:dyDescent="0.2">
      <c r="E34" s="20"/>
    </row>
    <row r="35" spans="1:14" x14ac:dyDescent="0.2">
      <c r="E35" s="20"/>
    </row>
    <row r="36" spans="1:14" x14ac:dyDescent="0.2">
      <c r="E36" s="20"/>
    </row>
    <row r="37" spans="1:14" x14ac:dyDescent="0.2">
      <c r="E37" s="20"/>
    </row>
    <row r="38" spans="1:14" x14ac:dyDescent="0.2">
      <c r="E38" s="20"/>
    </row>
    <row r="39" spans="1:14" x14ac:dyDescent="0.2">
      <c r="E39" s="20"/>
    </row>
    <row r="40" spans="1:14" x14ac:dyDescent="0.2">
      <c r="E40" s="20"/>
    </row>
    <row r="41" spans="1:14" x14ac:dyDescent="0.2">
      <c r="E41" s="20"/>
    </row>
    <row r="42" spans="1:14" x14ac:dyDescent="0.2">
      <c r="E42" s="20"/>
    </row>
  </sheetData>
  <mergeCells count="1">
    <mergeCell ref="M4:M6"/>
  </mergeCells>
  <hyperlinks>
    <hyperlink ref="N1" location="INHALT!A1" display="INHALT!A1" xr:uid="{1E7E3F38-25FF-4E3F-8F02-E789D0C3ED5B}"/>
  </hyperlinks>
  <printOptions horizontalCentered="1"/>
  <pageMargins left="0.59055118110236227" right="0.39370078740157483" top="0.59055118110236227" bottom="0.59055118110236227" header="0.31496062992125984" footer="0.31496062992125984"/>
  <pageSetup paperSize="9" scale="94" firstPageNumber="56" pageOrder="overThenDown" orientation="landscape" useFirstPageNumber="1" r:id="rId1"/>
  <headerFooter alignWithMargins="0">
    <oddFooter>&amp;CSeite &amp;P</oddFooter>
  </headerFooter>
  <colBreaks count="1" manualBreakCount="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O49"/>
  <sheetViews>
    <sheetView zoomScaleNormal="100" workbookViewId="0">
      <pane xSplit="2" ySplit="5" topLeftCell="C6" activePane="bottomRight" state="frozen"/>
      <selection activeCell="A80" sqref="A80:XFD80"/>
      <selection pane="topRight" activeCell="A80" sqref="A80:XFD80"/>
      <selection pane="bottomLeft" activeCell="A80" sqref="A80:XFD80"/>
      <selection pane="bottomRight" activeCell="C7" sqref="C7:N21"/>
    </sheetView>
  </sheetViews>
  <sheetFormatPr baseColWidth="10" defaultColWidth="11.42578125" defaultRowHeight="12.75" x14ac:dyDescent="0.2"/>
  <cols>
    <col min="1" max="1" width="4.7109375" style="32" customWidth="1"/>
    <col min="2" max="2" width="21.7109375" style="32" customWidth="1"/>
    <col min="3" max="5" width="7.28515625" style="17" customWidth="1"/>
    <col min="6" max="7" width="7.140625" style="17" customWidth="1"/>
    <col min="8" max="8" width="6.7109375" style="17" customWidth="1"/>
    <col min="9" max="9" width="7" style="17" customWidth="1"/>
    <col min="10" max="10" width="7.140625" style="17" customWidth="1"/>
    <col min="11" max="13" width="7.28515625" style="17" customWidth="1"/>
    <col min="14" max="14" width="10.28515625" style="17" customWidth="1"/>
    <col min="15" max="16384" width="11.42578125" style="17"/>
  </cols>
  <sheetData>
    <row r="1" spans="1:15" ht="7.5" customHeight="1" x14ac:dyDescent="0.2">
      <c r="A1" s="1056">
        <v>44377</v>
      </c>
      <c r="B1" s="413"/>
      <c r="C1" s="53"/>
      <c r="D1" s="53"/>
      <c r="E1" s="53"/>
      <c r="F1" s="53"/>
      <c r="G1" s="53"/>
      <c r="H1" s="53"/>
      <c r="I1" s="53"/>
      <c r="J1" s="53"/>
      <c r="K1" s="53"/>
      <c r="L1" s="53"/>
      <c r="M1" s="53"/>
      <c r="N1" s="53"/>
    </row>
    <row r="2" spans="1:15" ht="15.75" x14ac:dyDescent="0.2">
      <c r="A2" s="174" t="str">
        <f>CONCATENATE("Entwicklung der Empfänger von Arbeitslosengeld II ",C4,"-",M4)</f>
        <v>Entwicklung der Empfänger von Arbeitslosengeld II 2011-2021</v>
      </c>
      <c r="B2" s="414"/>
      <c r="C2" s="55"/>
      <c r="D2" s="55"/>
      <c r="E2" s="55"/>
      <c r="F2" s="55"/>
      <c r="G2" s="55"/>
      <c r="H2" s="55"/>
      <c r="I2" s="55"/>
      <c r="J2" s="55"/>
      <c r="K2" s="55"/>
      <c r="L2" s="55"/>
      <c r="M2" s="55"/>
      <c r="N2" s="1068" t="str">
        <f>HYPERLINK("[Kleinräumige Statistik Daten Prototyp.xlsx]INHALT!A1","zum Inhaltsverzeichnis")</f>
        <v>zum Inhaltsverzeichnis</v>
      </c>
    </row>
    <row r="3" spans="1:15" ht="10.5" customHeight="1" x14ac:dyDescent="0.2">
      <c r="A3" s="414"/>
      <c r="B3" s="414"/>
      <c r="C3" s="55"/>
      <c r="D3" s="55"/>
      <c r="E3" s="55"/>
      <c r="F3" s="55"/>
      <c r="G3" s="55"/>
      <c r="H3" s="55"/>
      <c r="I3" s="55"/>
      <c r="J3" s="55"/>
      <c r="K3" s="55"/>
      <c r="L3" s="55"/>
      <c r="M3" s="55"/>
      <c r="N3" s="66" t="s">
        <v>495</v>
      </c>
    </row>
    <row r="4" spans="1:15" ht="54.6" customHeight="1" x14ac:dyDescent="0.2">
      <c r="A4" s="671" t="s">
        <v>203</v>
      </c>
      <c r="B4" s="551" t="s">
        <v>172</v>
      </c>
      <c r="C4" s="563">
        <f t="shared" ref="C4:K4" si="0">D4-1</f>
        <v>2011</v>
      </c>
      <c r="D4" s="563">
        <f t="shared" si="0"/>
        <v>2012</v>
      </c>
      <c r="E4" s="563">
        <f t="shared" si="0"/>
        <v>2013</v>
      </c>
      <c r="F4" s="563">
        <f t="shared" si="0"/>
        <v>2014</v>
      </c>
      <c r="G4" s="563">
        <f t="shared" si="0"/>
        <v>2015</v>
      </c>
      <c r="H4" s="563">
        <f t="shared" si="0"/>
        <v>2016</v>
      </c>
      <c r="I4" s="563">
        <f t="shared" si="0"/>
        <v>2017</v>
      </c>
      <c r="J4" s="563">
        <f t="shared" si="0"/>
        <v>2018</v>
      </c>
      <c r="K4" s="563">
        <f t="shared" si="0"/>
        <v>2019</v>
      </c>
      <c r="L4" s="563">
        <f>M4-1</f>
        <v>2020</v>
      </c>
      <c r="M4" s="928">
        <f>YEAR(A1)</f>
        <v>2021</v>
      </c>
      <c r="N4" s="570" t="str">
        <f>CONCATENATE("absolute
Verände-rung ",M4,"-",C4)</f>
        <v>absolute
Verände-rung 2021-2011</v>
      </c>
      <c r="O4" s="165"/>
    </row>
    <row r="5" spans="1:15" x14ac:dyDescent="0.2">
      <c r="A5" s="672"/>
      <c r="B5" s="553"/>
      <c r="C5" s="564" t="s">
        <v>224</v>
      </c>
      <c r="D5" s="564" t="s">
        <v>224</v>
      </c>
      <c r="E5" s="564" t="s">
        <v>224</v>
      </c>
      <c r="F5" s="564" t="s">
        <v>224</v>
      </c>
      <c r="G5" s="564" t="s">
        <v>224</v>
      </c>
      <c r="H5" s="564" t="s">
        <v>224</v>
      </c>
      <c r="I5" s="564" t="s">
        <v>224</v>
      </c>
      <c r="J5" s="564" t="s">
        <v>224</v>
      </c>
      <c r="K5" s="564" t="s">
        <v>224</v>
      </c>
      <c r="L5" s="564" t="s">
        <v>224</v>
      </c>
      <c r="M5" s="565" t="s">
        <v>224</v>
      </c>
      <c r="N5" s="565" t="s">
        <v>224</v>
      </c>
      <c r="O5" s="165"/>
    </row>
    <row r="6" spans="1:15" x14ac:dyDescent="0.2">
      <c r="A6" s="227"/>
      <c r="B6" s="227"/>
      <c r="C6" s="566"/>
      <c r="D6" s="567"/>
      <c r="E6" s="566"/>
      <c r="F6" s="566"/>
      <c r="G6" s="566"/>
      <c r="H6" s="566"/>
      <c r="I6" s="566"/>
      <c r="J6" s="566"/>
      <c r="K6" s="566"/>
      <c r="L6" s="566"/>
      <c r="M6" s="566"/>
      <c r="N6" s="568"/>
    </row>
    <row r="7" spans="1:15" x14ac:dyDescent="0.2">
      <c r="A7" s="85">
        <v>1</v>
      </c>
      <c r="B7" s="86" t="s">
        <v>2</v>
      </c>
      <c r="C7" s="69">
        <v>565</v>
      </c>
      <c r="D7" s="69">
        <v>550</v>
      </c>
      <c r="E7" s="69">
        <v>505</v>
      </c>
      <c r="F7" s="69">
        <v>560</v>
      </c>
      <c r="G7" s="69">
        <v>545</v>
      </c>
      <c r="H7" s="69">
        <v>520</v>
      </c>
      <c r="I7" s="69">
        <v>605</v>
      </c>
      <c r="J7" s="69">
        <v>665</v>
      </c>
      <c r="K7" s="69">
        <v>690</v>
      </c>
      <c r="L7" s="53">
        <v>765</v>
      </c>
      <c r="M7" s="53">
        <v>745</v>
      </c>
      <c r="N7" s="429">
        <v>180</v>
      </c>
    </row>
    <row r="8" spans="1:15" x14ac:dyDescent="0.2">
      <c r="A8" s="85">
        <v>2</v>
      </c>
      <c r="B8" s="86" t="s">
        <v>6</v>
      </c>
      <c r="C8" s="69">
        <v>1820</v>
      </c>
      <c r="D8" s="69">
        <v>1820</v>
      </c>
      <c r="E8" s="69">
        <v>1780</v>
      </c>
      <c r="F8" s="69">
        <v>1760</v>
      </c>
      <c r="G8" s="69">
        <v>1740</v>
      </c>
      <c r="H8" s="69">
        <v>1660</v>
      </c>
      <c r="I8" s="69">
        <v>1605</v>
      </c>
      <c r="J8" s="69">
        <v>1630</v>
      </c>
      <c r="K8" s="69">
        <v>1550</v>
      </c>
      <c r="L8" s="53">
        <v>1595</v>
      </c>
      <c r="M8" s="53">
        <v>1625</v>
      </c>
      <c r="N8" s="429">
        <v>-195</v>
      </c>
    </row>
    <row r="9" spans="1:15" x14ac:dyDescent="0.2">
      <c r="A9" s="85">
        <v>3</v>
      </c>
      <c r="B9" s="86" t="s">
        <v>10</v>
      </c>
      <c r="C9" s="69">
        <v>1440</v>
      </c>
      <c r="D9" s="69">
        <v>1320</v>
      </c>
      <c r="E9" s="69">
        <v>1380</v>
      </c>
      <c r="F9" s="69">
        <v>1405</v>
      </c>
      <c r="G9" s="69">
        <v>1390</v>
      </c>
      <c r="H9" s="69">
        <v>1340</v>
      </c>
      <c r="I9" s="69">
        <v>1450</v>
      </c>
      <c r="J9" s="69">
        <v>1430</v>
      </c>
      <c r="K9" s="69">
        <v>1475</v>
      </c>
      <c r="L9" s="53">
        <v>1600</v>
      </c>
      <c r="M9" s="53">
        <v>1625</v>
      </c>
      <c r="N9" s="429">
        <v>185</v>
      </c>
    </row>
    <row r="10" spans="1:15" x14ac:dyDescent="0.2">
      <c r="A10" s="85">
        <v>4</v>
      </c>
      <c r="B10" s="86" t="s">
        <v>3</v>
      </c>
      <c r="C10" s="69">
        <v>765</v>
      </c>
      <c r="D10" s="69">
        <v>750</v>
      </c>
      <c r="E10" s="69">
        <v>700</v>
      </c>
      <c r="F10" s="69">
        <v>665</v>
      </c>
      <c r="G10" s="69">
        <v>665</v>
      </c>
      <c r="H10" s="69">
        <v>655</v>
      </c>
      <c r="I10" s="69">
        <v>710</v>
      </c>
      <c r="J10" s="69">
        <v>800</v>
      </c>
      <c r="K10" s="69">
        <v>830</v>
      </c>
      <c r="L10" s="53">
        <v>885</v>
      </c>
      <c r="M10" s="53">
        <v>930</v>
      </c>
      <c r="N10" s="429">
        <v>165</v>
      </c>
    </row>
    <row r="11" spans="1:15" x14ac:dyDescent="0.2">
      <c r="A11" s="85">
        <v>5</v>
      </c>
      <c r="B11" s="86" t="s">
        <v>7</v>
      </c>
      <c r="C11" s="69">
        <v>170</v>
      </c>
      <c r="D11" s="69">
        <v>145</v>
      </c>
      <c r="E11" s="69">
        <v>145</v>
      </c>
      <c r="F11" s="69">
        <v>125</v>
      </c>
      <c r="G11" s="69">
        <v>150</v>
      </c>
      <c r="H11" s="69">
        <v>115</v>
      </c>
      <c r="I11" s="69">
        <v>150</v>
      </c>
      <c r="J11" s="69">
        <v>160</v>
      </c>
      <c r="K11" s="69">
        <v>180</v>
      </c>
      <c r="L11" s="53">
        <v>185</v>
      </c>
      <c r="M11" s="53">
        <v>225</v>
      </c>
      <c r="N11" s="429">
        <v>55</v>
      </c>
    </row>
    <row r="12" spans="1:15" x14ac:dyDescent="0.2">
      <c r="A12" s="85">
        <v>6</v>
      </c>
      <c r="B12" s="86" t="s">
        <v>11</v>
      </c>
      <c r="C12" s="69">
        <v>45</v>
      </c>
      <c r="D12" s="69">
        <v>45</v>
      </c>
      <c r="E12" s="69">
        <v>50</v>
      </c>
      <c r="F12" s="69">
        <v>45</v>
      </c>
      <c r="G12" s="69">
        <v>50</v>
      </c>
      <c r="H12" s="69">
        <v>55</v>
      </c>
      <c r="I12" s="69">
        <v>60</v>
      </c>
      <c r="J12" s="69">
        <v>75</v>
      </c>
      <c r="K12" s="69">
        <v>60</v>
      </c>
      <c r="L12" s="53">
        <v>90</v>
      </c>
      <c r="M12" s="53">
        <v>100</v>
      </c>
      <c r="N12" s="429">
        <v>55</v>
      </c>
    </row>
    <row r="13" spans="1:15" x14ac:dyDescent="0.2">
      <c r="A13" s="85">
        <v>7</v>
      </c>
      <c r="B13" s="86" t="s">
        <v>4</v>
      </c>
      <c r="C13" s="69">
        <v>100</v>
      </c>
      <c r="D13" s="69">
        <v>100</v>
      </c>
      <c r="E13" s="69">
        <v>75</v>
      </c>
      <c r="F13" s="69">
        <v>85</v>
      </c>
      <c r="G13" s="69">
        <v>90</v>
      </c>
      <c r="H13" s="69">
        <v>75</v>
      </c>
      <c r="I13" s="69">
        <v>85</v>
      </c>
      <c r="J13" s="69">
        <v>60</v>
      </c>
      <c r="K13" s="69">
        <v>80</v>
      </c>
      <c r="L13" s="53">
        <v>95</v>
      </c>
      <c r="M13" s="53">
        <v>105</v>
      </c>
      <c r="N13" s="429">
        <v>5</v>
      </c>
    </row>
    <row r="14" spans="1:15" x14ac:dyDescent="0.2">
      <c r="A14" s="85">
        <v>8</v>
      </c>
      <c r="B14" s="86" t="s">
        <v>5</v>
      </c>
      <c r="C14" s="69">
        <v>135</v>
      </c>
      <c r="D14" s="69">
        <v>115</v>
      </c>
      <c r="E14" s="69">
        <v>90</v>
      </c>
      <c r="F14" s="69">
        <v>100</v>
      </c>
      <c r="G14" s="69">
        <v>115</v>
      </c>
      <c r="H14" s="69">
        <v>90</v>
      </c>
      <c r="I14" s="69">
        <v>110</v>
      </c>
      <c r="J14" s="69">
        <v>145</v>
      </c>
      <c r="K14" s="69">
        <v>175</v>
      </c>
      <c r="L14" s="53">
        <v>215</v>
      </c>
      <c r="M14" s="53">
        <v>230</v>
      </c>
      <c r="N14" s="429">
        <v>95</v>
      </c>
    </row>
    <row r="15" spans="1:15" x14ac:dyDescent="0.2">
      <c r="A15" s="85">
        <v>9</v>
      </c>
      <c r="B15" s="86" t="s">
        <v>8</v>
      </c>
      <c r="C15" s="69">
        <v>135</v>
      </c>
      <c r="D15" s="69">
        <v>125</v>
      </c>
      <c r="E15" s="69">
        <v>105</v>
      </c>
      <c r="F15" s="69">
        <v>115</v>
      </c>
      <c r="G15" s="69">
        <v>115</v>
      </c>
      <c r="H15" s="69">
        <v>145</v>
      </c>
      <c r="I15" s="69">
        <v>200</v>
      </c>
      <c r="J15" s="69">
        <v>200</v>
      </c>
      <c r="K15" s="69">
        <v>165</v>
      </c>
      <c r="L15" s="53">
        <v>155</v>
      </c>
      <c r="M15" s="53">
        <v>145</v>
      </c>
      <c r="N15" s="429">
        <v>10</v>
      </c>
    </row>
    <row r="16" spans="1:15" x14ac:dyDescent="0.2">
      <c r="A16" s="85">
        <v>10</v>
      </c>
      <c r="B16" s="86" t="s">
        <v>9</v>
      </c>
      <c r="C16" s="69">
        <v>90</v>
      </c>
      <c r="D16" s="69">
        <v>70</v>
      </c>
      <c r="E16" s="69">
        <v>70</v>
      </c>
      <c r="F16" s="69">
        <v>80</v>
      </c>
      <c r="G16" s="69">
        <v>60</v>
      </c>
      <c r="H16" s="69">
        <v>75</v>
      </c>
      <c r="I16" s="69">
        <v>90</v>
      </c>
      <c r="J16" s="69">
        <v>120</v>
      </c>
      <c r="K16" s="69">
        <v>110</v>
      </c>
      <c r="L16" s="53">
        <v>160</v>
      </c>
      <c r="M16" s="53">
        <v>130</v>
      </c>
      <c r="N16" s="429">
        <v>40</v>
      </c>
    </row>
    <row r="17" spans="1:14" x14ac:dyDescent="0.2">
      <c r="A17" s="85">
        <v>11</v>
      </c>
      <c r="B17" s="86" t="s">
        <v>93</v>
      </c>
      <c r="C17" s="69">
        <v>185</v>
      </c>
      <c r="D17" s="69">
        <v>155</v>
      </c>
      <c r="E17" s="69">
        <v>165</v>
      </c>
      <c r="F17" s="69">
        <v>175</v>
      </c>
      <c r="G17" s="69">
        <v>255</v>
      </c>
      <c r="H17" s="69">
        <v>270</v>
      </c>
      <c r="I17" s="69">
        <v>280</v>
      </c>
      <c r="J17" s="69">
        <v>295</v>
      </c>
      <c r="K17" s="69">
        <v>335</v>
      </c>
      <c r="L17" s="53">
        <v>350</v>
      </c>
      <c r="M17" s="53">
        <v>355</v>
      </c>
      <c r="N17" s="429">
        <v>170</v>
      </c>
    </row>
    <row r="18" spans="1:14" x14ac:dyDescent="0.2">
      <c r="A18" s="85">
        <v>12</v>
      </c>
      <c r="B18" s="86" t="s">
        <v>165</v>
      </c>
      <c r="C18" s="69">
        <v>535</v>
      </c>
      <c r="D18" s="69">
        <v>440</v>
      </c>
      <c r="E18" s="69">
        <v>425</v>
      </c>
      <c r="F18" s="69">
        <v>425</v>
      </c>
      <c r="G18" s="69">
        <v>440</v>
      </c>
      <c r="H18" s="69">
        <v>395</v>
      </c>
      <c r="I18" s="69">
        <v>415</v>
      </c>
      <c r="J18" s="69">
        <v>495</v>
      </c>
      <c r="K18" s="69">
        <v>475</v>
      </c>
      <c r="L18" s="53">
        <v>490</v>
      </c>
      <c r="M18" s="53">
        <v>535</v>
      </c>
      <c r="N18" s="429">
        <v>0</v>
      </c>
    </row>
    <row r="19" spans="1:14" x14ac:dyDescent="0.2">
      <c r="A19" s="87"/>
      <c r="B19" s="231" t="s">
        <v>403</v>
      </c>
      <c r="C19" s="69">
        <v>170</v>
      </c>
      <c r="D19" s="69">
        <v>225</v>
      </c>
      <c r="E19" s="69">
        <v>205</v>
      </c>
      <c r="F19" s="69">
        <v>225</v>
      </c>
      <c r="G19" s="69">
        <v>50</v>
      </c>
      <c r="H19" s="69">
        <v>25</v>
      </c>
      <c r="I19" s="69">
        <v>125</v>
      </c>
      <c r="J19" s="69">
        <v>15</v>
      </c>
      <c r="K19" s="69">
        <v>15</v>
      </c>
      <c r="L19" s="53">
        <v>15</v>
      </c>
      <c r="M19" s="53">
        <v>30</v>
      </c>
      <c r="N19" s="429">
        <v>-140</v>
      </c>
    </row>
    <row r="20" spans="1:14" x14ac:dyDescent="0.2">
      <c r="A20" s="87"/>
      <c r="B20" s="231"/>
      <c r="C20" s="71"/>
      <c r="D20" s="71"/>
      <c r="E20" s="71"/>
      <c r="F20" s="71"/>
      <c r="G20" s="71"/>
      <c r="H20" s="71"/>
      <c r="I20" s="71"/>
      <c r="J20" s="71"/>
      <c r="K20" s="71"/>
      <c r="L20" s="53"/>
      <c r="M20" s="53"/>
      <c r="N20" s="277"/>
    </row>
    <row r="21" spans="1:14" x14ac:dyDescent="0.2">
      <c r="A21" s="87"/>
      <c r="B21" s="231" t="s">
        <v>20</v>
      </c>
      <c r="C21" s="71">
        <v>6160</v>
      </c>
      <c r="D21" s="71">
        <v>5865</v>
      </c>
      <c r="E21" s="71">
        <v>5705</v>
      </c>
      <c r="F21" s="71">
        <v>5765</v>
      </c>
      <c r="G21" s="71">
        <v>5670</v>
      </c>
      <c r="H21" s="71">
        <v>5415</v>
      </c>
      <c r="I21" s="71">
        <v>5885</v>
      </c>
      <c r="J21" s="71">
        <v>6085</v>
      </c>
      <c r="K21" s="71">
        <v>6135</v>
      </c>
      <c r="L21" s="71">
        <v>6595</v>
      </c>
      <c r="M21" s="71">
        <v>6785</v>
      </c>
      <c r="N21" s="429">
        <v>625</v>
      </c>
    </row>
    <row r="22" spans="1:14" ht="5.25" customHeight="1" x14ac:dyDescent="0.2">
      <c r="A22" s="559"/>
      <c r="B22" s="559"/>
      <c r="C22" s="72"/>
      <c r="D22" s="72"/>
      <c r="E22" s="72"/>
      <c r="F22" s="72"/>
      <c r="G22" s="72"/>
      <c r="H22" s="72"/>
      <c r="I22" s="72"/>
      <c r="J22" s="72"/>
      <c r="K22" s="72"/>
      <c r="L22" s="72"/>
      <c r="M22" s="72"/>
      <c r="N22" s="72"/>
    </row>
    <row r="23" spans="1:14" ht="6" customHeight="1" x14ac:dyDescent="0.2">
      <c r="A23" s="414"/>
      <c r="B23" s="414"/>
      <c r="C23" s="55"/>
      <c r="D23" s="55"/>
      <c r="E23" s="55"/>
      <c r="F23" s="55"/>
      <c r="G23" s="55"/>
      <c r="H23" s="55"/>
      <c r="I23" s="55"/>
      <c r="J23" s="55"/>
      <c r="K23" s="55"/>
      <c r="L23" s="55"/>
      <c r="M23" s="55"/>
      <c r="N23" s="55"/>
    </row>
    <row r="24" spans="1:14" x14ac:dyDescent="0.2">
      <c r="A24" s="425" t="s">
        <v>304</v>
      </c>
      <c r="B24" s="414"/>
      <c r="C24" s="55"/>
      <c r="D24" s="55"/>
      <c r="E24" s="55"/>
      <c r="F24" s="55"/>
      <c r="G24" s="55"/>
      <c r="H24" s="55"/>
      <c r="I24" s="55"/>
      <c r="J24" s="55"/>
      <c r="K24" s="55"/>
      <c r="L24" s="55"/>
      <c r="M24" s="55"/>
      <c r="N24" s="569" t="s">
        <v>312</v>
      </c>
    </row>
    <row r="25" spans="1:14" x14ac:dyDescent="0.2">
      <c r="A25" s="1067" t="str">
        <f>CONCATENATE("Veränderung ALG-II-Bezug in den Stadtbezirken ",C4,"-",M4)</f>
        <v>Veränderung ALG-II-Bezug in den Stadtbezirken 2011-2021</v>
      </c>
      <c r="B25" s="414"/>
      <c r="C25" s="55"/>
      <c r="D25" s="55"/>
      <c r="E25" s="55"/>
      <c r="F25" s="55"/>
      <c r="G25" s="55"/>
      <c r="H25" s="55"/>
      <c r="I25" s="55"/>
      <c r="J25" s="55"/>
      <c r="K25" s="55"/>
      <c r="L25" s="55"/>
      <c r="M25" s="55"/>
      <c r="N25" s="55"/>
    </row>
    <row r="26" spans="1:14" x14ac:dyDescent="0.2">
      <c r="A26" s="413"/>
      <c r="B26" s="413"/>
      <c r="C26" s="53"/>
      <c r="D26" s="53"/>
      <c r="E26" s="53"/>
      <c r="F26" s="53"/>
      <c r="G26" s="53"/>
      <c r="H26" s="53"/>
      <c r="I26" s="53"/>
      <c r="J26" s="53"/>
      <c r="K26" s="53"/>
      <c r="L26" s="53"/>
      <c r="M26" s="53"/>
      <c r="N26" s="53"/>
    </row>
    <row r="27" spans="1:14" x14ac:dyDescent="0.2">
      <c r="A27" s="413"/>
      <c r="B27" s="413"/>
      <c r="C27" s="53"/>
      <c r="D27" s="53"/>
      <c r="E27" s="53"/>
      <c r="F27" s="53"/>
      <c r="G27" s="53"/>
      <c r="H27" s="53"/>
      <c r="I27" s="53"/>
      <c r="J27" s="53"/>
      <c r="K27" s="53"/>
      <c r="L27" s="53"/>
      <c r="M27" s="53"/>
      <c r="N27" s="53"/>
    </row>
    <row r="28" spans="1:14" x14ac:dyDescent="0.2">
      <c r="A28" s="413"/>
      <c r="B28" s="413"/>
      <c r="C28" s="53"/>
      <c r="D28" s="53"/>
      <c r="E28" s="53"/>
      <c r="F28" s="53"/>
      <c r="G28" s="53"/>
      <c r="H28" s="53"/>
      <c r="I28" s="53"/>
      <c r="J28" s="53"/>
      <c r="K28" s="53"/>
      <c r="L28" s="53"/>
      <c r="M28" s="53"/>
      <c r="N28" s="53"/>
    </row>
    <row r="29" spans="1:14" x14ac:dyDescent="0.2">
      <c r="A29" s="413"/>
      <c r="B29" s="413"/>
      <c r="C29" s="53"/>
      <c r="D29" s="53"/>
      <c r="E29" s="53"/>
      <c r="F29" s="53"/>
      <c r="G29" s="53"/>
      <c r="H29" s="53"/>
      <c r="I29" s="53"/>
      <c r="J29" s="53"/>
      <c r="K29" s="53"/>
      <c r="L29" s="53"/>
      <c r="M29" s="53"/>
      <c r="N29" s="53"/>
    </row>
    <row r="30" spans="1:14" x14ac:dyDescent="0.2">
      <c r="A30" s="413"/>
      <c r="B30" s="413"/>
      <c r="C30" s="53"/>
      <c r="D30" s="53"/>
      <c r="E30" s="53"/>
      <c r="F30" s="53"/>
      <c r="G30" s="53"/>
      <c r="H30" s="53"/>
      <c r="I30" s="53"/>
      <c r="J30" s="53"/>
      <c r="K30" s="53"/>
      <c r="L30" s="53"/>
      <c r="M30" s="53"/>
      <c r="N30" s="53"/>
    </row>
    <row r="31" spans="1:14" x14ac:dyDescent="0.2">
      <c r="A31" s="413"/>
      <c r="B31" s="413"/>
      <c r="C31" s="53"/>
      <c r="D31" s="53"/>
      <c r="E31" s="53"/>
      <c r="F31" s="53"/>
      <c r="G31" s="53"/>
      <c r="H31" s="53"/>
      <c r="I31" s="53"/>
      <c r="J31" s="53"/>
      <c r="K31" s="53"/>
      <c r="L31" s="53"/>
      <c r="M31" s="53"/>
      <c r="N31" s="53"/>
    </row>
    <row r="32" spans="1:14" x14ac:dyDescent="0.2">
      <c r="A32" s="413"/>
      <c r="B32" s="413"/>
      <c r="C32" s="53"/>
      <c r="D32" s="53"/>
      <c r="E32" s="53"/>
      <c r="F32" s="53"/>
      <c r="G32" s="53"/>
      <c r="H32" s="53"/>
      <c r="I32" s="53"/>
      <c r="J32" s="53"/>
      <c r="K32" s="53"/>
      <c r="L32" s="53"/>
      <c r="M32" s="53"/>
      <c r="N32" s="53"/>
    </row>
    <row r="33" spans="1:14" x14ac:dyDescent="0.2">
      <c r="A33" s="413"/>
      <c r="B33" s="413"/>
      <c r="C33" s="53"/>
      <c r="D33" s="53"/>
      <c r="E33" s="53"/>
      <c r="F33" s="53"/>
      <c r="G33" s="53"/>
      <c r="H33" s="53"/>
      <c r="I33" s="53"/>
      <c r="J33" s="53"/>
      <c r="K33" s="53"/>
      <c r="L33" s="53"/>
      <c r="M33" s="53"/>
      <c r="N33" s="53"/>
    </row>
    <row r="34" spans="1:14" x14ac:dyDescent="0.2">
      <c r="A34" s="413"/>
      <c r="B34" s="413"/>
      <c r="C34" s="53"/>
      <c r="D34" s="53"/>
      <c r="E34" s="53"/>
      <c r="F34" s="53"/>
      <c r="G34" s="53"/>
      <c r="H34" s="53"/>
      <c r="I34" s="53"/>
      <c r="J34" s="53"/>
      <c r="K34" s="53"/>
      <c r="L34" s="53"/>
      <c r="M34" s="53"/>
      <c r="N34" s="53"/>
    </row>
    <row r="35" spans="1:14" x14ac:dyDescent="0.2">
      <c r="A35" s="413"/>
      <c r="B35" s="413"/>
      <c r="C35" s="53"/>
      <c r="D35" s="53"/>
      <c r="E35" s="53"/>
      <c r="F35" s="53"/>
      <c r="G35" s="53"/>
      <c r="H35" s="53"/>
      <c r="I35" s="53"/>
      <c r="J35" s="53"/>
      <c r="K35" s="53"/>
      <c r="L35" s="53"/>
      <c r="M35" s="53"/>
      <c r="N35" s="53"/>
    </row>
    <row r="36" spans="1:14" x14ac:dyDescent="0.2">
      <c r="A36" s="413"/>
      <c r="B36" s="413"/>
      <c r="C36" s="53"/>
      <c r="D36" s="53"/>
      <c r="E36" s="53"/>
      <c r="F36" s="53"/>
      <c r="G36" s="53"/>
      <c r="H36" s="53"/>
      <c r="I36" s="53"/>
      <c r="J36" s="53"/>
      <c r="K36" s="53"/>
      <c r="L36" s="53"/>
      <c r="M36" s="53"/>
      <c r="N36" s="53"/>
    </row>
    <row r="37" spans="1:14" x14ac:dyDescent="0.2">
      <c r="A37" s="413"/>
      <c r="B37" s="413"/>
      <c r="C37" s="53"/>
      <c r="D37" s="53"/>
      <c r="E37" s="53"/>
      <c r="F37" s="53"/>
      <c r="G37" s="53"/>
      <c r="H37" s="53"/>
      <c r="I37" s="53"/>
      <c r="J37" s="53"/>
      <c r="K37" s="53"/>
      <c r="L37" s="53"/>
      <c r="M37" s="53"/>
      <c r="N37" s="53"/>
    </row>
    <row r="38" spans="1:14" x14ac:dyDescent="0.2">
      <c r="A38" s="413"/>
      <c r="B38" s="413"/>
      <c r="C38" s="53"/>
      <c r="D38" s="53"/>
      <c r="E38" s="53"/>
      <c r="F38" s="53"/>
      <c r="G38" s="53"/>
      <c r="H38" s="53"/>
      <c r="I38" s="53"/>
      <c r="J38" s="53"/>
      <c r="K38" s="53"/>
      <c r="L38" s="53"/>
      <c r="M38" s="53"/>
      <c r="N38" s="53"/>
    </row>
    <row r="39" spans="1:14" x14ac:dyDescent="0.2">
      <c r="A39" s="413"/>
      <c r="B39" s="413"/>
      <c r="C39" s="53"/>
      <c r="D39" s="53"/>
      <c r="E39" s="53"/>
      <c r="F39" s="53"/>
      <c r="G39" s="53"/>
      <c r="H39" s="53"/>
      <c r="I39" s="53"/>
      <c r="J39" s="53"/>
      <c r="K39" s="53"/>
      <c r="L39" s="53"/>
      <c r="M39" s="53"/>
      <c r="N39" s="53"/>
    </row>
    <row r="40" spans="1:14" x14ac:dyDescent="0.2">
      <c r="A40" s="413"/>
      <c r="B40" s="413"/>
      <c r="C40" s="53"/>
      <c r="D40" s="53"/>
      <c r="E40" s="53"/>
      <c r="F40" s="53"/>
      <c r="G40" s="53"/>
      <c r="H40" s="53"/>
      <c r="I40" s="53"/>
      <c r="J40" s="53"/>
      <c r="K40" s="53"/>
      <c r="L40" s="53"/>
      <c r="M40" s="53"/>
      <c r="N40" s="53"/>
    </row>
    <row r="41" spans="1:14" x14ac:dyDescent="0.2">
      <c r="A41" s="413"/>
      <c r="B41" s="413"/>
      <c r="C41" s="53"/>
      <c r="D41" s="53"/>
      <c r="E41" s="53"/>
      <c r="F41" s="53"/>
      <c r="G41" s="53"/>
      <c r="H41" s="53"/>
      <c r="I41" s="53"/>
      <c r="J41" s="53"/>
      <c r="K41" s="53"/>
      <c r="L41" s="53"/>
      <c r="M41" s="53"/>
      <c r="N41" s="53"/>
    </row>
    <row r="42" spans="1:14" x14ac:dyDescent="0.2">
      <c r="A42" s="413"/>
      <c r="B42" s="413"/>
      <c r="C42" s="53"/>
      <c r="D42" s="53"/>
      <c r="E42" s="53"/>
      <c r="F42" s="53"/>
      <c r="G42" s="53"/>
      <c r="H42" s="53"/>
      <c r="I42" s="53"/>
      <c r="J42" s="53"/>
      <c r="K42" s="53"/>
      <c r="L42" s="53"/>
      <c r="M42" s="53"/>
      <c r="N42" s="53"/>
    </row>
    <row r="43" spans="1:14" x14ac:dyDescent="0.2">
      <c r="A43" s="413"/>
      <c r="B43" s="413"/>
      <c r="C43" s="53"/>
      <c r="D43" s="53"/>
      <c r="E43" s="53"/>
      <c r="F43" s="53"/>
      <c r="G43" s="53"/>
      <c r="H43" s="53"/>
      <c r="I43" s="53"/>
      <c r="J43" s="53"/>
      <c r="K43" s="53"/>
      <c r="L43" s="53"/>
      <c r="M43" s="53"/>
      <c r="N43" s="53"/>
    </row>
    <row r="44" spans="1:14" x14ac:dyDescent="0.2">
      <c r="A44" s="413"/>
      <c r="B44" s="413"/>
      <c r="C44" s="53"/>
      <c r="D44" s="53"/>
      <c r="E44" s="53"/>
      <c r="F44" s="53"/>
      <c r="G44" s="53"/>
      <c r="H44" s="53"/>
      <c r="I44" s="53"/>
      <c r="J44" s="53"/>
      <c r="K44" s="53"/>
      <c r="L44" s="53"/>
      <c r="M44" s="53"/>
      <c r="N44" s="53"/>
    </row>
    <row r="45" spans="1:14" x14ac:dyDescent="0.2">
      <c r="A45" s="413"/>
      <c r="B45" s="413"/>
      <c r="C45" s="53"/>
      <c r="D45" s="53"/>
      <c r="E45" s="53"/>
      <c r="F45" s="53"/>
      <c r="G45" s="53"/>
      <c r="H45" s="53"/>
      <c r="I45" s="53"/>
      <c r="J45" s="53"/>
      <c r="K45" s="53"/>
      <c r="L45" s="53"/>
      <c r="M45" s="53"/>
      <c r="N45" s="53"/>
    </row>
    <row r="46" spans="1:14" x14ac:dyDescent="0.2">
      <c r="A46" s="413"/>
      <c r="B46" s="413"/>
      <c r="C46" s="53"/>
      <c r="D46" s="53"/>
      <c r="E46" s="53"/>
      <c r="F46" s="53"/>
      <c r="G46" s="53"/>
      <c r="H46" s="53"/>
      <c r="I46" s="53"/>
      <c r="J46" s="53"/>
      <c r="K46" s="53"/>
      <c r="L46" s="53"/>
      <c r="M46" s="53"/>
      <c r="N46" s="53"/>
    </row>
    <row r="47" spans="1:14" x14ac:dyDescent="0.2">
      <c r="A47" s="413"/>
      <c r="B47" s="413"/>
      <c r="C47" s="53"/>
      <c r="D47" s="53"/>
      <c r="E47" s="53"/>
      <c r="F47" s="53"/>
      <c r="G47" s="53"/>
      <c r="H47" s="53"/>
      <c r="I47" s="53"/>
      <c r="J47" s="53"/>
      <c r="K47" s="53"/>
      <c r="L47" s="53"/>
      <c r="M47" s="53"/>
      <c r="N47" s="53"/>
    </row>
    <row r="48" spans="1:14" x14ac:dyDescent="0.2">
      <c r="A48" s="413"/>
      <c r="B48" s="413"/>
      <c r="C48" s="53"/>
      <c r="D48" s="53"/>
      <c r="E48" s="53"/>
      <c r="F48" s="53"/>
      <c r="G48" s="53"/>
      <c r="H48" s="53"/>
      <c r="I48" s="53"/>
      <c r="J48" s="53"/>
      <c r="K48" s="53"/>
      <c r="L48" s="53"/>
      <c r="M48" s="53"/>
      <c r="N48" s="66" t="s">
        <v>335</v>
      </c>
    </row>
    <row r="49" spans="1:14" x14ac:dyDescent="0.2">
      <c r="A49" s="413"/>
      <c r="B49" s="413"/>
      <c r="C49" s="53"/>
      <c r="D49" s="53"/>
      <c r="E49" s="53"/>
      <c r="F49" s="53"/>
      <c r="G49" s="53"/>
      <c r="H49" s="53"/>
      <c r="I49" s="53"/>
      <c r="J49" s="53"/>
      <c r="K49" s="53"/>
      <c r="L49" s="53"/>
      <c r="M49" s="53"/>
      <c r="N49" s="53"/>
    </row>
  </sheetData>
  <hyperlinks>
    <hyperlink ref="N2" location="INHALT!A1" display="INHALT!A1" xr:uid="{C6A028B2-1E0C-4A49-BCCA-841549B76CF7}"/>
  </hyperlinks>
  <printOptions horizontalCentered="1"/>
  <pageMargins left="0.59055118110236227" right="0.59055118110236227" top="0.78740157480314965" bottom="0.78740157480314965" header="0.31496062992125984" footer="0.31496062992125984"/>
  <pageSetup paperSize="9" scale="78" firstPageNumber="60" orientation="portrait" useFirstPageNumber="1" r:id="rId1"/>
  <headerFooter>
    <oddFooter>&amp;CSeite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J52"/>
  <sheetViews>
    <sheetView zoomScaleNormal="100" zoomScaleSheetLayoutView="100" workbookViewId="0">
      <pane ySplit="5" topLeftCell="A6" activePane="bottomLeft" state="frozen"/>
      <selection activeCell="A80" sqref="A80:XFD80"/>
      <selection pane="bottomLeft" activeCell="L14" sqref="L14"/>
    </sheetView>
  </sheetViews>
  <sheetFormatPr baseColWidth="10" defaultColWidth="11.42578125" defaultRowHeight="12.75" x14ac:dyDescent="0.2"/>
  <cols>
    <col min="1" max="1" width="5.7109375" style="17" customWidth="1"/>
    <col min="2" max="2" width="25.5703125" style="17" customWidth="1"/>
    <col min="3" max="3" width="11.140625" style="17" bestFit="1" customWidth="1"/>
    <col min="4" max="4" width="8.42578125" style="17" customWidth="1"/>
    <col min="5" max="5" width="10" style="17" customWidth="1"/>
    <col min="6" max="6" width="11.5703125" style="17" customWidth="1"/>
    <col min="7" max="7" width="10.85546875" style="17" bestFit="1" customWidth="1"/>
    <col min="8" max="8" width="8.85546875" style="17" customWidth="1"/>
    <col min="9" max="9" width="8.140625" style="17" customWidth="1"/>
    <col min="10" max="16384" width="11.42578125" style="17"/>
  </cols>
  <sheetData>
    <row r="1" spans="1:10" x14ac:dyDescent="0.2">
      <c r="A1" s="1054">
        <v>44377</v>
      </c>
      <c r="B1" s="55"/>
      <c r="C1" s="55"/>
      <c r="D1" s="55"/>
      <c r="E1" s="55"/>
      <c r="F1" s="55"/>
      <c r="G1" s="55"/>
      <c r="H1" s="55"/>
      <c r="I1" s="1068" t="str">
        <f>HYPERLINK("[Kleinräumige Statistik Daten Prototyp.xlsx]INHALT!A1","zum Inhaltsverzeichnis")</f>
        <v>zum Inhaltsverzeichnis</v>
      </c>
    </row>
    <row r="2" spans="1:10" ht="30.6" customHeight="1" x14ac:dyDescent="0.2">
      <c r="A2" s="1179" t="str">
        <f>CONCATENATE("Sozialversicherungspflichtig Beschäftigte am Wohnort Ingolstadt am ",DAY(A1),".",TEXT(MONTH(A1),"00"),".",YEAR(A1))</f>
        <v>Sozialversicherungspflichtig Beschäftigte am Wohnort Ingolstadt am 30.06.2021</v>
      </c>
      <c r="B2" s="1179"/>
      <c r="C2" s="1179"/>
      <c r="D2" s="1179"/>
      <c r="E2" s="1179"/>
      <c r="F2" s="1179"/>
      <c r="G2" s="1179"/>
      <c r="H2" s="1179"/>
      <c r="I2" s="1179"/>
    </row>
    <row r="3" spans="1:10" ht="15.75" x14ac:dyDescent="0.2">
      <c r="A3" s="174"/>
      <c r="B3" s="414"/>
      <c r="C3" s="55"/>
      <c r="D3" s="55"/>
      <c r="E3" s="55"/>
      <c r="F3" s="55"/>
      <c r="G3" s="55"/>
      <c r="H3" s="55"/>
      <c r="I3" s="66" t="s">
        <v>495</v>
      </c>
    </row>
    <row r="4" spans="1:10" s="26" customFormat="1" ht="33.6" customHeight="1" x14ac:dyDescent="0.2">
      <c r="A4" s="170" t="s">
        <v>203</v>
      </c>
      <c r="B4" s="168" t="s">
        <v>172</v>
      </c>
      <c r="C4" s="804" t="s">
        <v>16</v>
      </c>
      <c r="D4" s="804" t="s">
        <v>94</v>
      </c>
      <c r="E4" s="804" t="s">
        <v>95</v>
      </c>
      <c r="F4" s="804" t="s">
        <v>17</v>
      </c>
      <c r="G4" s="804" t="s">
        <v>18</v>
      </c>
      <c r="H4" s="804" t="s">
        <v>394</v>
      </c>
      <c r="I4" s="805" t="s">
        <v>395</v>
      </c>
      <c r="J4" s="576"/>
    </row>
    <row r="5" spans="1:10" s="26" customFormat="1" ht="12" x14ac:dyDescent="0.2">
      <c r="A5" s="577"/>
      <c r="B5" s="578"/>
      <c r="C5" s="579" t="s">
        <v>224</v>
      </c>
      <c r="D5" s="579" t="s">
        <v>224</v>
      </c>
      <c r="E5" s="579" t="s">
        <v>224</v>
      </c>
      <c r="F5" s="579" t="s">
        <v>224</v>
      </c>
      <c r="G5" s="579" t="s">
        <v>224</v>
      </c>
      <c r="H5" s="579" t="s">
        <v>224</v>
      </c>
      <c r="I5" s="580" t="s">
        <v>224</v>
      </c>
      <c r="J5" s="576"/>
    </row>
    <row r="6" spans="1:10" s="26" customFormat="1" ht="13.9" customHeight="1" x14ac:dyDescent="0.2">
      <c r="A6" s="227"/>
      <c r="B6" s="227"/>
      <c r="C6" s="556"/>
      <c r="D6" s="556"/>
      <c r="E6" s="556"/>
      <c r="F6" s="556"/>
      <c r="G6" s="556"/>
      <c r="H6" s="556"/>
      <c r="I6" s="556"/>
    </row>
    <row r="7" spans="1:10" s="39" customFormat="1" ht="13.9" customHeight="1" x14ac:dyDescent="0.2">
      <c r="A7" s="85">
        <v>1</v>
      </c>
      <c r="B7" s="86" t="s">
        <v>2</v>
      </c>
      <c r="C7" s="130">
        <v>7285</v>
      </c>
      <c r="D7" s="130">
        <v>4160</v>
      </c>
      <c r="E7" s="69">
        <v>3125</v>
      </c>
      <c r="F7" s="130">
        <v>5570</v>
      </c>
      <c r="G7" s="69">
        <v>1715</v>
      </c>
      <c r="H7" s="130">
        <v>725</v>
      </c>
      <c r="I7" s="69">
        <v>1005</v>
      </c>
    </row>
    <row r="8" spans="1:10" s="39" customFormat="1" ht="13.9" customHeight="1" x14ac:dyDescent="0.2">
      <c r="A8" s="85">
        <v>2</v>
      </c>
      <c r="B8" s="86" t="s">
        <v>6</v>
      </c>
      <c r="C8" s="130">
        <v>7565</v>
      </c>
      <c r="D8" s="130">
        <v>4585</v>
      </c>
      <c r="E8" s="69">
        <v>2985</v>
      </c>
      <c r="F8" s="130">
        <v>4680</v>
      </c>
      <c r="G8" s="69">
        <v>2885</v>
      </c>
      <c r="H8" s="130">
        <v>910</v>
      </c>
      <c r="I8" s="69">
        <v>1285</v>
      </c>
    </row>
    <row r="9" spans="1:10" s="39" customFormat="1" ht="13.9" customHeight="1" x14ac:dyDescent="0.2">
      <c r="A9" s="85">
        <v>3</v>
      </c>
      <c r="B9" s="86" t="s">
        <v>10</v>
      </c>
      <c r="C9" s="130">
        <v>9500</v>
      </c>
      <c r="D9" s="130">
        <v>5740</v>
      </c>
      <c r="E9" s="69">
        <v>3760</v>
      </c>
      <c r="F9" s="130">
        <v>6450</v>
      </c>
      <c r="G9" s="69">
        <v>3050</v>
      </c>
      <c r="H9" s="130">
        <v>1095</v>
      </c>
      <c r="I9" s="69">
        <v>1570</v>
      </c>
    </row>
    <row r="10" spans="1:10" s="39" customFormat="1" ht="13.9" customHeight="1" x14ac:dyDescent="0.2">
      <c r="A10" s="85">
        <v>4</v>
      </c>
      <c r="B10" s="86" t="s">
        <v>3</v>
      </c>
      <c r="C10" s="130">
        <v>8035</v>
      </c>
      <c r="D10" s="130">
        <v>4620</v>
      </c>
      <c r="E10" s="69">
        <v>3415</v>
      </c>
      <c r="F10" s="130">
        <v>6315</v>
      </c>
      <c r="G10" s="69">
        <v>1715</v>
      </c>
      <c r="H10" s="130">
        <v>780</v>
      </c>
      <c r="I10" s="69">
        <v>1390</v>
      </c>
    </row>
    <row r="11" spans="1:10" s="39" customFormat="1" ht="13.9" customHeight="1" x14ac:dyDescent="0.2">
      <c r="A11" s="85">
        <v>5</v>
      </c>
      <c r="B11" s="86" t="s">
        <v>7</v>
      </c>
      <c r="C11" s="130">
        <v>4545</v>
      </c>
      <c r="D11" s="130">
        <v>2545</v>
      </c>
      <c r="E11" s="69">
        <v>2000</v>
      </c>
      <c r="F11" s="130">
        <v>3965</v>
      </c>
      <c r="G11" s="69">
        <v>580</v>
      </c>
      <c r="H11" s="130">
        <v>390</v>
      </c>
      <c r="I11" s="69">
        <v>960</v>
      </c>
    </row>
    <row r="12" spans="1:10" s="39" customFormat="1" ht="13.9" customHeight="1" x14ac:dyDescent="0.2">
      <c r="A12" s="85">
        <v>6</v>
      </c>
      <c r="B12" s="86" t="s">
        <v>11</v>
      </c>
      <c r="C12" s="130">
        <v>3160</v>
      </c>
      <c r="D12" s="130">
        <v>1720</v>
      </c>
      <c r="E12" s="69">
        <v>1445</v>
      </c>
      <c r="F12" s="130">
        <v>2905</v>
      </c>
      <c r="G12" s="69">
        <v>260</v>
      </c>
      <c r="H12" s="130">
        <v>340</v>
      </c>
      <c r="I12" s="69">
        <v>625</v>
      </c>
    </row>
    <row r="13" spans="1:10" s="39" customFormat="1" ht="13.9" customHeight="1" x14ac:dyDescent="0.2">
      <c r="A13" s="85">
        <v>7</v>
      </c>
      <c r="B13" s="86" t="s">
        <v>4</v>
      </c>
      <c r="C13" s="130">
        <v>2195</v>
      </c>
      <c r="D13" s="130">
        <v>1260</v>
      </c>
      <c r="E13" s="69">
        <v>935</v>
      </c>
      <c r="F13" s="130">
        <v>1955</v>
      </c>
      <c r="G13" s="69">
        <v>240</v>
      </c>
      <c r="H13" s="130">
        <v>215</v>
      </c>
      <c r="I13" s="69">
        <v>360</v>
      </c>
    </row>
    <row r="14" spans="1:10" s="39" customFormat="1" ht="13.9" customHeight="1" x14ac:dyDescent="0.2">
      <c r="A14" s="85">
        <v>8</v>
      </c>
      <c r="B14" s="86" t="s">
        <v>5</v>
      </c>
      <c r="C14" s="130">
        <v>2420</v>
      </c>
      <c r="D14" s="130">
        <v>1435</v>
      </c>
      <c r="E14" s="69">
        <v>985</v>
      </c>
      <c r="F14" s="130">
        <v>1925</v>
      </c>
      <c r="G14" s="69">
        <v>495</v>
      </c>
      <c r="H14" s="130">
        <v>260</v>
      </c>
      <c r="I14" s="69">
        <v>395</v>
      </c>
    </row>
    <row r="15" spans="1:10" s="39" customFormat="1" ht="13.9" customHeight="1" x14ac:dyDescent="0.2">
      <c r="A15" s="85">
        <v>9</v>
      </c>
      <c r="B15" s="86" t="s">
        <v>8</v>
      </c>
      <c r="C15" s="130">
        <v>2455</v>
      </c>
      <c r="D15" s="130">
        <v>1430</v>
      </c>
      <c r="E15" s="69">
        <v>1020</v>
      </c>
      <c r="F15" s="130">
        <v>1975</v>
      </c>
      <c r="G15" s="69">
        <v>480</v>
      </c>
      <c r="H15" s="130">
        <v>300</v>
      </c>
      <c r="I15" s="69">
        <v>450</v>
      </c>
    </row>
    <row r="16" spans="1:10" s="39" customFormat="1" ht="13.9" customHeight="1" x14ac:dyDescent="0.2">
      <c r="A16" s="85">
        <v>10</v>
      </c>
      <c r="B16" s="86" t="s">
        <v>9</v>
      </c>
      <c r="C16" s="130">
        <v>4080</v>
      </c>
      <c r="D16" s="130">
        <v>2255</v>
      </c>
      <c r="E16" s="69">
        <v>1825</v>
      </c>
      <c r="F16" s="130">
        <v>3750</v>
      </c>
      <c r="G16" s="69">
        <v>335</v>
      </c>
      <c r="H16" s="130">
        <v>375</v>
      </c>
      <c r="I16" s="69">
        <v>840</v>
      </c>
    </row>
    <row r="17" spans="1:10" s="39" customFormat="1" ht="13.9" customHeight="1" x14ac:dyDescent="0.2">
      <c r="A17" s="85">
        <v>11</v>
      </c>
      <c r="B17" s="86" t="s">
        <v>93</v>
      </c>
      <c r="C17" s="130">
        <v>5185</v>
      </c>
      <c r="D17" s="130">
        <v>2955</v>
      </c>
      <c r="E17" s="69">
        <v>2230</v>
      </c>
      <c r="F17" s="130">
        <v>4190</v>
      </c>
      <c r="G17" s="69">
        <v>995</v>
      </c>
      <c r="H17" s="130">
        <v>435</v>
      </c>
      <c r="I17" s="69">
        <v>745</v>
      </c>
    </row>
    <row r="18" spans="1:10" s="39" customFormat="1" ht="13.9" customHeight="1" x14ac:dyDescent="0.2">
      <c r="A18" s="85">
        <v>12</v>
      </c>
      <c r="B18" s="86" t="s">
        <v>165</v>
      </c>
      <c r="C18" s="130">
        <v>6440</v>
      </c>
      <c r="D18" s="130">
        <v>3585</v>
      </c>
      <c r="E18" s="69">
        <v>2855</v>
      </c>
      <c r="F18" s="130">
        <v>5165</v>
      </c>
      <c r="G18" s="69">
        <v>1275</v>
      </c>
      <c r="H18" s="130">
        <v>575</v>
      </c>
      <c r="I18" s="69">
        <v>1115</v>
      </c>
      <c r="J18" s="743"/>
    </row>
    <row r="19" spans="1:10" s="39" customFormat="1" ht="13.9" customHeight="1" x14ac:dyDescent="0.2">
      <c r="A19" s="231"/>
      <c r="B19" s="86" t="s">
        <v>403</v>
      </c>
      <c r="C19" s="130">
        <v>120</v>
      </c>
      <c r="D19" s="130">
        <v>75</v>
      </c>
      <c r="E19" s="69">
        <v>45</v>
      </c>
      <c r="F19" s="130">
        <v>75</v>
      </c>
      <c r="G19" s="69">
        <v>40</v>
      </c>
      <c r="H19" s="429" t="s">
        <v>396</v>
      </c>
      <c r="I19" s="69">
        <v>20</v>
      </c>
      <c r="J19" s="745"/>
    </row>
    <row r="20" spans="1:10" s="39" customFormat="1" ht="13.9" customHeight="1" x14ac:dyDescent="0.2">
      <c r="A20" s="231"/>
      <c r="B20" s="86"/>
      <c r="C20" s="870"/>
      <c r="D20" s="870"/>
      <c r="E20" s="870"/>
      <c r="F20" s="870"/>
      <c r="G20" s="870"/>
      <c r="H20" s="870"/>
      <c r="I20" s="870"/>
      <c r="J20" s="745"/>
    </row>
    <row r="21" spans="1:10" s="40" customFormat="1" ht="13.9" customHeight="1" x14ac:dyDescent="0.25">
      <c r="A21" s="231"/>
      <c r="B21" s="231" t="s">
        <v>20</v>
      </c>
      <c r="C21" s="843">
        <v>62990</v>
      </c>
      <c r="D21" s="131">
        <v>36370</v>
      </c>
      <c r="E21" s="71">
        <v>26620</v>
      </c>
      <c r="F21" s="131">
        <v>48925</v>
      </c>
      <c r="G21" s="71">
        <v>14065</v>
      </c>
      <c r="H21" s="131">
        <v>6410</v>
      </c>
      <c r="I21" s="71">
        <v>10770</v>
      </c>
      <c r="J21" s="744"/>
    </row>
    <row r="22" spans="1:10" ht="13.9" customHeight="1" x14ac:dyDescent="0.2">
      <c r="A22" s="72"/>
      <c r="B22" s="72"/>
      <c r="C22" s="240"/>
      <c r="D22" s="742"/>
      <c r="E22" s="742"/>
      <c r="F22" s="742"/>
      <c r="G22" s="742"/>
      <c r="H22" s="742"/>
      <c r="I22" s="742"/>
    </row>
    <row r="23" spans="1:10" ht="13.9" customHeight="1" x14ac:dyDescent="0.2">
      <c r="A23" s="55"/>
      <c r="B23" s="55"/>
      <c r="C23" s="64"/>
      <c r="D23" s="55"/>
      <c r="E23" s="55"/>
      <c r="F23" s="55"/>
      <c r="G23" s="55"/>
      <c r="H23" s="55"/>
      <c r="I23" s="55"/>
    </row>
    <row r="24" spans="1:10" ht="13.9" customHeight="1" x14ac:dyDescent="0.2">
      <c r="A24" s="425" t="s">
        <v>304</v>
      </c>
      <c r="B24" s="414"/>
      <c r="C24" s="55"/>
      <c r="D24" s="55"/>
      <c r="E24" s="55"/>
      <c r="F24" s="55"/>
      <c r="G24" s="55"/>
      <c r="H24" s="55"/>
      <c r="I24" s="66" t="s">
        <v>234</v>
      </c>
    </row>
    <row r="25" spans="1:10" ht="13.9" customHeight="1" x14ac:dyDescent="0.2">
      <c r="A25" s="1063" t="str">
        <f>CONCATENATE("Sozialversicherungspflichtig Beschäftigte am ",DAY(A1),".",TEXT(MONTH(A1),"00"),".",YEAR(A1))</f>
        <v>Sozialversicherungspflichtig Beschäftigte am 30.06.2021</v>
      </c>
      <c r="B25" s="55"/>
      <c r="C25" s="55"/>
      <c r="D25" s="55"/>
      <c r="E25" s="55"/>
      <c r="F25" s="55"/>
      <c r="G25" s="55"/>
      <c r="H25" s="55"/>
      <c r="I25" s="55"/>
    </row>
    <row r="26" spans="1:10" ht="13.9" customHeight="1" x14ac:dyDescent="0.2">
      <c r="A26" s="55"/>
      <c r="B26" s="55"/>
      <c r="C26" s="55"/>
      <c r="D26" s="55"/>
      <c r="E26" s="55"/>
      <c r="F26" s="55"/>
      <c r="G26" s="55"/>
      <c r="H26" s="55"/>
      <c r="I26" s="55"/>
    </row>
    <row r="27" spans="1:10" x14ac:dyDescent="0.2">
      <c r="A27" s="53"/>
      <c r="B27" s="53"/>
      <c r="C27" s="53"/>
      <c r="D27" s="53"/>
      <c r="E27" s="53"/>
      <c r="F27" s="53"/>
      <c r="G27" s="53"/>
      <c r="H27" s="53"/>
      <c r="I27" s="53"/>
    </row>
    <row r="28" spans="1:10" x14ac:dyDescent="0.2">
      <c r="A28" s="53"/>
      <c r="B28" s="53"/>
      <c r="C28" s="53"/>
      <c r="D28" s="53"/>
      <c r="E28" s="53"/>
      <c r="F28" s="53"/>
      <c r="G28" s="53"/>
      <c r="H28" s="53"/>
      <c r="I28" s="53"/>
    </row>
    <row r="29" spans="1:10" x14ac:dyDescent="0.2">
      <c r="A29" s="53"/>
      <c r="B29" s="53"/>
      <c r="C29" s="53"/>
      <c r="D29" s="53"/>
      <c r="E29" s="53"/>
      <c r="F29" s="53"/>
      <c r="G29" s="53"/>
      <c r="H29" s="53"/>
      <c r="I29" s="53"/>
    </row>
    <row r="30" spans="1:10" x14ac:dyDescent="0.2">
      <c r="A30" s="53"/>
      <c r="B30" s="53"/>
      <c r="C30" s="53"/>
      <c r="D30" s="53"/>
      <c r="E30" s="53"/>
      <c r="F30" s="53"/>
      <c r="G30" s="53"/>
      <c r="H30" s="53"/>
      <c r="I30" s="53"/>
    </row>
    <row r="31" spans="1:10" x14ac:dyDescent="0.2">
      <c r="A31" s="53"/>
      <c r="B31" s="53"/>
      <c r="C31" s="53"/>
      <c r="D31" s="53"/>
      <c r="E31" s="53"/>
      <c r="F31" s="53"/>
      <c r="G31" s="53"/>
      <c r="H31" s="53"/>
      <c r="I31" s="53"/>
    </row>
    <row r="32" spans="1:10" x14ac:dyDescent="0.2">
      <c r="A32" s="53"/>
      <c r="B32" s="53"/>
      <c r="C32" s="53"/>
      <c r="D32" s="53"/>
      <c r="E32" s="53"/>
      <c r="F32" s="53"/>
      <c r="G32" s="53"/>
      <c r="H32" s="53"/>
      <c r="I32" s="53"/>
    </row>
    <row r="33" spans="1:9" x14ac:dyDescent="0.2">
      <c r="A33" s="53"/>
      <c r="B33" s="53"/>
      <c r="C33" s="53"/>
      <c r="D33" s="53"/>
      <c r="E33" s="53"/>
      <c r="F33" s="53"/>
      <c r="G33" s="53"/>
      <c r="H33" s="53"/>
      <c r="I33" s="53"/>
    </row>
    <row r="34" spans="1:9" x14ac:dyDescent="0.2">
      <c r="A34" s="53"/>
      <c r="B34" s="53"/>
      <c r="C34" s="53"/>
      <c r="D34" s="53"/>
      <c r="E34" s="53"/>
      <c r="F34" s="53"/>
      <c r="G34" s="53"/>
      <c r="H34" s="53"/>
      <c r="I34" s="53"/>
    </row>
    <row r="35" spans="1:9" x14ac:dyDescent="0.2">
      <c r="A35" s="53"/>
      <c r="B35" s="53"/>
      <c r="C35" s="53"/>
      <c r="D35" s="53"/>
      <c r="E35" s="53"/>
      <c r="F35" s="53"/>
      <c r="G35" s="53"/>
      <c r="H35" s="53"/>
      <c r="I35" s="53"/>
    </row>
    <row r="36" spans="1:9" x14ac:dyDescent="0.2">
      <c r="A36" s="53"/>
      <c r="B36" s="53"/>
      <c r="C36" s="53"/>
      <c r="D36" s="53"/>
      <c r="E36" s="53"/>
      <c r="F36" s="53"/>
      <c r="G36" s="53"/>
      <c r="H36" s="53"/>
      <c r="I36" s="53"/>
    </row>
    <row r="37" spans="1:9" x14ac:dyDescent="0.2">
      <c r="A37" s="53"/>
      <c r="B37" s="53"/>
      <c r="C37" s="53"/>
      <c r="D37" s="53"/>
      <c r="E37" s="53"/>
      <c r="F37" s="53"/>
      <c r="G37" s="53"/>
      <c r="H37" s="53"/>
      <c r="I37" s="53"/>
    </row>
    <row r="38" spans="1:9" x14ac:dyDescent="0.2">
      <c r="A38" s="53"/>
      <c r="B38" s="53"/>
      <c r="C38" s="53"/>
      <c r="D38" s="53"/>
      <c r="E38" s="53"/>
      <c r="F38" s="53"/>
      <c r="G38" s="53"/>
      <c r="H38" s="53"/>
      <c r="I38" s="53"/>
    </row>
    <row r="39" spans="1:9" x14ac:dyDescent="0.2">
      <c r="A39" s="53"/>
      <c r="B39" s="53"/>
      <c r="C39" s="53"/>
      <c r="D39" s="53"/>
      <c r="E39" s="53"/>
      <c r="F39" s="53"/>
      <c r="G39" s="53"/>
      <c r="H39" s="53"/>
      <c r="I39" s="53"/>
    </row>
    <row r="40" spans="1:9" x14ac:dyDescent="0.2">
      <c r="A40" s="53"/>
      <c r="B40" s="53"/>
      <c r="C40" s="53"/>
      <c r="D40" s="53"/>
      <c r="E40" s="53"/>
      <c r="F40" s="53"/>
      <c r="G40" s="53"/>
      <c r="H40" s="53"/>
      <c r="I40" s="53"/>
    </row>
    <row r="41" spans="1:9" x14ac:dyDescent="0.2">
      <c r="A41" s="53"/>
      <c r="B41" s="53"/>
      <c r="C41" s="53"/>
      <c r="D41" s="53"/>
      <c r="E41" s="53"/>
      <c r="F41" s="53"/>
      <c r="G41" s="53"/>
      <c r="H41" s="53"/>
      <c r="I41" s="53"/>
    </row>
    <row r="42" spans="1:9" x14ac:dyDescent="0.2">
      <c r="A42" s="53"/>
      <c r="B42" s="53"/>
      <c r="C42" s="53"/>
      <c r="D42" s="53"/>
      <c r="E42" s="53"/>
      <c r="F42" s="53"/>
      <c r="G42" s="53"/>
      <c r="H42" s="53"/>
      <c r="I42" s="53"/>
    </row>
    <row r="43" spans="1:9" x14ac:dyDescent="0.2">
      <c r="A43" s="53"/>
      <c r="B43" s="53"/>
      <c r="C43" s="53"/>
      <c r="D43" s="53"/>
      <c r="E43" s="53"/>
      <c r="F43" s="53"/>
      <c r="G43" s="53"/>
      <c r="H43" s="53"/>
      <c r="I43" s="53"/>
    </row>
    <row r="44" spans="1:9" x14ac:dyDescent="0.2">
      <c r="A44" s="53"/>
      <c r="B44" s="53"/>
      <c r="C44" s="53"/>
      <c r="D44" s="53"/>
      <c r="E44" s="53"/>
      <c r="F44" s="53"/>
      <c r="G44" s="53"/>
      <c r="H44" s="53"/>
      <c r="I44" s="53"/>
    </row>
    <row r="45" spans="1:9" x14ac:dyDescent="0.2">
      <c r="A45" s="53"/>
      <c r="B45" s="53"/>
      <c r="C45" s="53"/>
      <c r="D45" s="53"/>
      <c r="E45" s="53"/>
      <c r="F45" s="53"/>
      <c r="G45" s="53"/>
      <c r="H45" s="53"/>
      <c r="I45" s="53"/>
    </row>
    <row r="46" spans="1:9" x14ac:dyDescent="0.2">
      <c r="A46" s="53"/>
      <c r="B46" s="53"/>
      <c r="C46" s="53"/>
      <c r="D46" s="53"/>
      <c r="E46" s="53"/>
      <c r="F46" s="53"/>
      <c r="G46" s="53"/>
      <c r="H46" s="53"/>
      <c r="I46" s="53"/>
    </row>
    <row r="47" spans="1:9" x14ac:dyDescent="0.2">
      <c r="A47" s="53"/>
      <c r="B47" s="53"/>
      <c r="C47" s="53"/>
      <c r="D47" s="53"/>
      <c r="E47" s="53"/>
      <c r="F47" s="53"/>
      <c r="G47" s="53"/>
      <c r="H47" s="53"/>
      <c r="I47" s="53"/>
    </row>
    <row r="48" spans="1:9" x14ac:dyDescent="0.2">
      <c r="A48" s="53"/>
      <c r="B48" s="53"/>
      <c r="C48" s="53"/>
      <c r="D48" s="53"/>
      <c r="E48" s="53"/>
      <c r="F48" s="53"/>
      <c r="G48" s="53"/>
      <c r="H48" s="53"/>
      <c r="I48" s="53"/>
    </row>
    <row r="49" spans="1:9" x14ac:dyDescent="0.2">
      <c r="A49" s="53"/>
      <c r="B49" s="53"/>
      <c r="C49" s="53"/>
      <c r="D49" s="53"/>
      <c r="E49" s="53"/>
      <c r="F49" s="53"/>
      <c r="G49" s="53"/>
      <c r="H49" s="53"/>
      <c r="I49" s="53"/>
    </row>
    <row r="50" spans="1:9" x14ac:dyDescent="0.2">
      <c r="A50" s="53"/>
      <c r="B50" s="53"/>
      <c r="C50" s="53"/>
      <c r="D50" s="53"/>
      <c r="E50" s="53"/>
      <c r="F50" s="53"/>
      <c r="G50" s="53"/>
      <c r="H50" s="53"/>
      <c r="I50" s="53"/>
    </row>
    <row r="51" spans="1:9" x14ac:dyDescent="0.2">
      <c r="A51" s="53"/>
      <c r="B51" s="53"/>
      <c r="C51" s="53"/>
      <c r="D51" s="53"/>
      <c r="E51" s="53"/>
      <c r="F51" s="53"/>
      <c r="G51" s="53"/>
      <c r="H51" s="53"/>
      <c r="I51" s="66" t="s">
        <v>335</v>
      </c>
    </row>
    <row r="52" spans="1:9" x14ac:dyDescent="0.2">
      <c r="A52" s="425" t="s">
        <v>304</v>
      </c>
      <c r="B52" s="414"/>
      <c r="C52" s="55"/>
      <c r="D52" s="55"/>
      <c r="E52" s="55"/>
      <c r="F52" s="55"/>
      <c r="G52" s="55"/>
      <c r="H52" s="55"/>
      <c r="I52" s="66" t="s">
        <v>234</v>
      </c>
    </row>
  </sheetData>
  <mergeCells count="1">
    <mergeCell ref="A2:I2"/>
  </mergeCells>
  <phoneticPr fontId="16" type="noConversion"/>
  <hyperlinks>
    <hyperlink ref="I1" location="INHALT!A1" display="INHALT!A1" xr:uid="{A30A9D17-5739-40FF-B81C-0248F0EBCB13}"/>
  </hyperlinks>
  <printOptions horizontalCentered="1"/>
  <pageMargins left="0.59055118110236227" right="0.39370078740157483" top="0.59055118110236227" bottom="0.59055118110236227" header="0.19685039370078741" footer="0.15748031496062992"/>
  <pageSetup paperSize="9" scale="85" firstPageNumber="62" orientation="portrait" useFirstPageNumber="1" r:id="rId1"/>
  <headerFooter alignWithMargins="0">
    <oddFooter>Seite &amp;P</oddFooter>
  </headerFooter>
  <colBreaks count="1" manualBreakCount="1">
    <brk id="9"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M107"/>
  <sheetViews>
    <sheetView showGridLines="0" zoomScaleNormal="100" zoomScaleSheetLayoutView="100" workbookViewId="0">
      <pane xSplit="1" ySplit="6" topLeftCell="B7" activePane="bottomRight" state="frozen"/>
      <selection activeCell="A80" sqref="A80:XFD80"/>
      <selection pane="topRight" activeCell="A80" sqref="A80:XFD80"/>
      <selection pane="bottomLeft" activeCell="A80" sqref="A80:XFD80"/>
      <selection pane="bottomRight" activeCell="H18" sqref="H18"/>
    </sheetView>
  </sheetViews>
  <sheetFormatPr baseColWidth="10" defaultColWidth="11.28515625" defaultRowHeight="12.75" x14ac:dyDescent="0.2"/>
  <cols>
    <col min="1" max="1" width="5.5703125" style="8" customWidth="1"/>
    <col min="2" max="2" width="19.28515625" style="8" bestFit="1" customWidth="1"/>
    <col min="3" max="3" width="9.5703125" style="8" bestFit="1" customWidth="1"/>
    <col min="4" max="4" width="18" style="10" customWidth="1"/>
    <col min="5" max="5" width="2.85546875" style="24" customWidth="1"/>
    <col min="6" max="6" width="5.28515625" style="24" customWidth="1"/>
    <col min="7" max="7" width="23.42578125" style="8" bestFit="1" customWidth="1"/>
    <col min="8" max="8" width="9.5703125" style="8" bestFit="1" customWidth="1"/>
    <col min="9" max="9" width="5.85546875" style="8" customWidth="1"/>
    <col min="10" max="16384" width="11.28515625" style="8"/>
  </cols>
  <sheetData>
    <row r="1" spans="1:10" x14ac:dyDescent="0.2">
      <c r="A1" s="1054">
        <v>44377</v>
      </c>
      <c r="B1" s="56"/>
      <c r="C1" s="56"/>
      <c r="D1" s="581"/>
      <c r="E1" s="56"/>
      <c r="F1" s="56"/>
      <c r="G1" s="1068" t="str">
        <f>HYPERLINK("[Kleinräumige Statistik Daten Prototyp.xlsx]INHALT!A1","zum Inhaltsverzeichnis")</f>
        <v>zum Inhaltsverzeichnis</v>
      </c>
      <c r="H1" s="92"/>
      <c r="I1" s="92"/>
    </row>
    <row r="2" spans="1:10" s="9" customFormat="1" ht="14.1" customHeight="1" x14ac:dyDescent="0.2">
      <c r="A2" s="174" t="str">
        <f>CONCATENATE("Anteile der sozialversicherungspflichtig Beschäftigten am ",DAY(A1),".",TEXT(MONTH(A1),"00"),".",YEAR(A1))</f>
        <v>Anteile der sozialversicherungspflichtig Beschäftigten am 30.06.2021</v>
      </c>
      <c r="B2" s="78"/>
      <c r="C2" s="78"/>
      <c r="D2" s="78"/>
      <c r="E2" s="78"/>
      <c r="F2" s="78"/>
      <c r="G2" s="159"/>
      <c r="H2" s="159"/>
      <c r="I2" s="159"/>
    </row>
    <row r="3" spans="1:10" s="9" customFormat="1" ht="14.1" customHeight="1" x14ac:dyDescent="0.2">
      <c r="A3" s="78" t="s">
        <v>1</v>
      </c>
      <c r="B3" s="582"/>
      <c r="C3" s="78"/>
      <c r="D3" s="78"/>
      <c r="E3" s="78"/>
      <c r="F3" s="159"/>
      <c r="G3" s="66" t="s">
        <v>495</v>
      </c>
      <c r="H3" s="159"/>
      <c r="I3" s="159"/>
    </row>
    <row r="4" spans="1:10" s="9" customFormat="1" ht="6.75" customHeight="1" x14ac:dyDescent="0.2">
      <c r="A4" s="557"/>
      <c r="B4" s="582"/>
      <c r="C4" s="78"/>
      <c r="D4" s="78"/>
      <c r="E4" s="78"/>
      <c r="F4" s="66"/>
      <c r="G4" s="78"/>
      <c r="H4" s="78"/>
      <c r="I4" s="78"/>
    </row>
    <row r="5" spans="1:10" ht="102.75" customHeight="1" x14ac:dyDescent="0.2">
      <c r="A5" s="172" t="s">
        <v>100</v>
      </c>
      <c r="B5" s="168" t="s">
        <v>101</v>
      </c>
      <c r="C5" s="683" t="s">
        <v>318</v>
      </c>
      <c r="D5" s="679" t="s">
        <v>404</v>
      </c>
      <c r="E5" s="56"/>
      <c r="F5" s="167"/>
      <c r="G5" s="167"/>
      <c r="H5" s="678"/>
      <c r="I5" s="678"/>
      <c r="J5" s="680"/>
    </row>
    <row r="6" spans="1:10" ht="15" x14ac:dyDescent="0.2">
      <c r="A6" s="682"/>
      <c r="B6" s="684"/>
      <c r="C6" s="912" t="s">
        <v>233</v>
      </c>
      <c r="D6" s="911" t="s">
        <v>223</v>
      </c>
      <c r="E6" s="681"/>
      <c r="F6" s="879"/>
      <c r="G6" s="879"/>
      <c r="H6" s="880"/>
      <c r="I6" s="880"/>
      <c r="J6" s="680"/>
    </row>
    <row r="7" spans="1:10" ht="8.25" customHeight="1" x14ac:dyDescent="0.2">
      <c r="A7" s="167"/>
      <c r="B7" s="167"/>
      <c r="C7" s="678"/>
      <c r="D7" s="678"/>
      <c r="E7" s="56"/>
      <c r="F7" s="167"/>
      <c r="G7" s="167"/>
      <c r="H7" s="678"/>
      <c r="I7" s="678"/>
      <c r="J7" s="680"/>
    </row>
    <row r="8" spans="1:10" ht="12" customHeight="1" x14ac:dyDescent="0.2">
      <c r="A8" s="85">
        <v>1</v>
      </c>
      <c r="B8" s="86" t="s">
        <v>2</v>
      </c>
      <c r="C8" s="888">
        <v>7285</v>
      </c>
      <c r="D8" s="890">
        <v>70.900243309002434</v>
      </c>
      <c r="E8" s="92"/>
      <c r="F8" s="92"/>
      <c r="G8" s="92"/>
      <c r="H8" s="92"/>
      <c r="I8" s="92"/>
    </row>
    <row r="9" spans="1:10" ht="12" customHeight="1" x14ac:dyDescent="0.2">
      <c r="A9" s="85">
        <v>2</v>
      </c>
      <c r="B9" s="86" t="s">
        <v>6</v>
      </c>
      <c r="C9" s="888">
        <v>7565</v>
      </c>
      <c r="D9" s="890">
        <v>67.938931297709928</v>
      </c>
      <c r="E9" s="92"/>
      <c r="F9" s="92"/>
      <c r="G9" s="92"/>
      <c r="H9" s="92"/>
      <c r="I9" s="92"/>
    </row>
    <row r="10" spans="1:10" ht="12" customHeight="1" x14ac:dyDescent="0.2">
      <c r="A10" s="85">
        <v>3</v>
      </c>
      <c r="B10" s="86" t="s">
        <v>10</v>
      </c>
      <c r="C10" s="888">
        <v>9500</v>
      </c>
      <c r="D10" s="890">
        <v>69.444444444444443</v>
      </c>
      <c r="E10" s="92"/>
      <c r="F10" s="92"/>
      <c r="G10" s="92"/>
      <c r="H10" s="92"/>
      <c r="I10" s="92"/>
    </row>
    <row r="11" spans="1:10" ht="12" customHeight="1" x14ac:dyDescent="0.2">
      <c r="A11" s="85">
        <v>4</v>
      </c>
      <c r="B11" s="86" t="s">
        <v>3</v>
      </c>
      <c r="C11" s="888">
        <v>8035</v>
      </c>
      <c r="D11" s="890">
        <v>67.606226335717295</v>
      </c>
      <c r="E11" s="92"/>
      <c r="F11" s="92"/>
      <c r="G11" s="92"/>
      <c r="H11" s="92"/>
      <c r="I11" s="92"/>
    </row>
    <row r="12" spans="1:10" ht="12" customHeight="1" x14ac:dyDescent="0.2">
      <c r="A12" s="85">
        <v>5</v>
      </c>
      <c r="B12" s="86" t="s">
        <v>7</v>
      </c>
      <c r="C12" s="888">
        <v>4545</v>
      </c>
      <c r="D12" s="890">
        <v>67.835820895522389</v>
      </c>
      <c r="E12" s="92"/>
      <c r="F12" s="92"/>
      <c r="G12" s="92"/>
      <c r="H12" s="92"/>
      <c r="I12" s="92"/>
    </row>
    <row r="13" spans="1:10" ht="12" customHeight="1" x14ac:dyDescent="0.2">
      <c r="A13" s="85">
        <v>6</v>
      </c>
      <c r="B13" s="86" t="s">
        <v>11</v>
      </c>
      <c r="C13" s="888">
        <v>3160</v>
      </c>
      <c r="D13" s="890">
        <v>70.300333704115687</v>
      </c>
      <c r="E13" s="92"/>
      <c r="F13" s="92"/>
      <c r="G13" s="92"/>
      <c r="H13" s="92"/>
      <c r="I13" s="92"/>
    </row>
    <row r="14" spans="1:10" ht="12" customHeight="1" x14ac:dyDescent="0.2">
      <c r="A14" s="85">
        <v>7</v>
      </c>
      <c r="B14" s="86" t="s">
        <v>4</v>
      </c>
      <c r="C14" s="888">
        <v>2195</v>
      </c>
      <c r="D14" s="890">
        <v>75.300171526586624</v>
      </c>
      <c r="E14" s="92"/>
      <c r="F14" s="92"/>
      <c r="G14" s="92"/>
      <c r="H14" s="92"/>
      <c r="I14" s="92"/>
    </row>
    <row r="15" spans="1:10" ht="12" customHeight="1" x14ac:dyDescent="0.2">
      <c r="A15" s="85">
        <v>8</v>
      </c>
      <c r="B15" s="86" t="s">
        <v>5</v>
      </c>
      <c r="C15" s="888">
        <v>2420</v>
      </c>
      <c r="D15" s="890">
        <v>69.241773962804004</v>
      </c>
      <c r="E15" s="92"/>
      <c r="F15" s="92"/>
      <c r="G15" s="92"/>
      <c r="H15" s="92"/>
      <c r="I15" s="92"/>
    </row>
    <row r="16" spans="1:10" ht="12" customHeight="1" x14ac:dyDescent="0.2">
      <c r="A16" s="85">
        <v>9</v>
      </c>
      <c r="B16" s="86" t="s">
        <v>8</v>
      </c>
      <c r="C16" s="888">
        <v>2455</v>
      </c>
      <c r="D16" s="890">
        <v>71.678832116788314</v>
      </c>
      <c r="E16" s="92"/>
      <c r="F16" s="92"/>
      <c r="G16" s="92"/>
      <c r="H16" s="92"/>
      <c r="I16" s="92"/>
    </row>
    <row r="17" spans="1:13" ht="12" customHeight="1" x14ac:dyDescent="0.2">
      <c r="A17" s="85">
        <v>10</v>
      </c>
      <c r="B17" s="86" t="s">
        <v>9</v>
      </c>
      <c r="C17" s="888">
        <v>4080</v>
      </c>
      <c r="D17" s="890">
        <v>69.328802039082419</v>
      </c>
      <c r="E17" s="92"/>
      <c r="F17" s="92"/>
      <c r="G17" s="92"/>
      <c r="H17" s="92"/>
      <c r="I17" s="92"/>
    </row>
    <row r="18" spans="1:13" ht="12" customHeight="1" x14ac:dyDescent="0.2">
      <c r="A18" s="85">
        <v>11</v>
      </c>
      <c r="B18" s="86" t="s">
        <v>196</v>
      </c>
      <c r="C18" s="888">
        <v>5185</v>
      </c>
      <c r="D18" s="890">
        <v>74.87364620938628</v>
      </c>
      <c r="E18" s="92"/>
      <c r="F18" s="92"/>
      <c r="G18" s="92"/>
      <c r="H18" s="92"/>
      <c r="I18" s="92"/>
    </row>
    <row r="19" spans="1:13" ht="12" customHeight="1" x14ac:dyDescent="0.2">
      <c r="A19" s="85">
        <v>12</v>
      </c>
      <c r="B19" s="86" t="s">
        <v>165</v>
      </c>
      <c r="C19" s="888">
        <v>6440</v>
      </c>
      <c r="D19" s="890">
        <v>72.156862745098039</v>
      </c>
      <c r="E19" s="92"/>
      <c r="F19" s="92"/>
      <c r="G19" s="92"/>
      <c r="H19" s="92"/>
      <c r="I19" s="92"/>
    </row>
    <row r="20" spans="1:13" ht="12" customHeight="1" x14ac:dyDescent="0.2">
      <c r="A20" s="574"/>
      <c r="B20" s="86" t="s">
        <v>403</v>
      </c>
      <c r="C20" s="888">
        <v>120</v>
      </c>
      <c r="D20" s="890"/>
      <c r="E20" s="92"/>
      <c r="F20" s="92"/>
      <c r="G20" s="92"/>
      <c r="H20" s="92"/>
      <c r="I20" s="92"/>
    </row>
    <row r="21" spans="1:13" ht="12" customHeight="1" x14ac:dyDescent="0.2">
      <c r="A21" s="574"/>
      <c r="B21" s="86"/>
      <c r="C21" s="92"/>
      <c r="D21" s="891"/>
      <c r="E21" s="92"/>
      <c r="F21" s="92"/>
      <c r="G21" s="92"/>
      <c r="H21" s="92"/>
      <c r="I21" s="92"/>
    </row>
    <row r="22" spans="1:13" ht="12" customHeight="1" x14ac:dyDescent="0.2">
      <c r="A22" s="87"/>
      <c r="B22" s="231" t="s">
        <v>20</v>
      </c>
      <c r="C22" s="889">
        <v>62990</v>
      </c>
      <c r="D22" s="892">
        <v>70.19166480944952</v>
      </c>
      <c r="E22" s="92"/>
      <c r="F22" s="92"/>
      <c r="G22" s="92"/>
      <c r="H22" s="92"/>
      <c r="I22" s="92"/>
    </row>
    <row r="23" spans="1:13" ht="4.5" customHeight="1" x14ac:dyDescent="0.2">
      <c r="A23" s="97"/>
      <c r="B23" s="97"/>
      <c r="C23" s="97"/>
      <c r="D23" s="887"/>
      <c r="E23" s="636"/>
      <c r="F23" s="92"/>
      <c r="G23" s="92"/>
      <c r="H23" s="92"/>
      <c r="I23" s="92"/>
    </row>
    <row r="24" spans="1:13" ht="12" customHeight="1" x14ac:dyDescent="0.2">
      <c r="A24" s="92"/>
      <c r="B24" s="92"/>
      <c r="C24" s="92"/>
      <c r="D24" s="176"/>
      <c r="E24" s="573"/>
      <c r="F24" s="92"/>
      <c r="G24" s="92"/>
      <c r="H24" s="92"/>
      <c r="I24" s="92"/>
    </row>
    <row r="25" spans="1:13" ht="12" customHeight="1" x14ac:dyDescent="0.2">
      <c r="A25" s="65" t="s">
        <v>304</v>
      </c>
      <c r="B25" s="92"/>
      <c r="C25" s="56"/>
      <c r="D25" s="92"/>
      <c r="E25" s="56"/>
      <c r="F25" s="56"/>
      <c r="G25" s="92"/>
      <c r="H25" s="92"/>
    </row>
    <row r="26" spans="1:13" ht="12" customHeight="1" x14ac:dyDescent="0.2">
      <c r="A26" s="92"/>
      <c r="B26" s="92"/>
      <c r="C26" s="92"/>
      <c r="D26" s="176"/>
      <c r="E26" s="92"/>
      <c r="F26" s="92"/>
      <c r="G26" s="92"/>
      <c r="H26" s="66" t="s">
        <v>234</v>
      </c>
      <c r="I26" s="92"/>
      <c r="L26"/>
      <c r="M26" s="877"/>
    </row>
    <row r="27" spans="1:13" ht="12" customHeight="1" x14ac:dyDescent="0.2">
      <c r="A27" s="1064" t="str">
        <f>CONCATENATE("Sozialversicherungspflichtig Beschäftigte in den Stadtbezirken am ",DAY(A1),".",TEXT(MONTH(A1),"00"),".",YEAR(A1)," (absolut)")</f>
        <v>Sozialversicherungspflichtig Beschäftigte in den Stadtbezirken am 30.06.2021 (absolut)</v>
      </c>
      <c r="B27" s="92"/>
      <c r="C27" s="92"/>
      <c r="D27" s="176"/>
      <c r="E27" s="92"/>
      <c r="F27" s="92"/>
      <c r="G27" s="92"/>
      <c r="H27" s="92"/>
      <c r="I27" s="92"/>
      <c r="L27"/>
      <c r="M27" s="877"/>
    </row>
    <row r="28" spans="1:13" ht="12" customHeight="1" x14ac:dyDescent="0.2">
      <c r="A28" s="92"/>
      <c r="B28" s="92"/>
      <c r="C28" s="92"/>
      <c r="D28" s="176"/>
      <c r="E28" s="92"/>
      <c r="F28" s="92"/>
      <c r="G28" s="92"/>
      <c r="H28" s="92"/>
      <c r="I28" s="92"/>
      <c r="L28"/>
      <c r="M28" s="877"/>
    </row>
    <row r="29" spans="1:13" ht="12" customHeight="1" x14ac:dyDescent="0.2">
      <c r="A29" s="92"/>
      <c r="B29" s="92"/>
      <c r="C29" s="92"/>
      <c r="D29" s="176"/>
      <c r="E29" s="92"/>
      <c r="F29" s="92"/>
      <c r="G29" s="92"/>
      <c r="H29" s="92"/>
      <c r="I29" s="92"/>
      <c r="L29"/>
      <c r="M29" s="877"/>
    </row>
    <row r="30" spans="1:13" ht="12" customHeight="1" x14ac:dyDescent="0.2">
      <c r="A30" s="806"/>
      <c r="B30" s="92"/>
      <c r="C30" s="92"/>
      <c r="D30" s="176"/>
      <c r="E30" s="92"/>
      <c r="F30" s="92"/>
      <c r="G30" s="92"/>
      <c r="H30" s="92"/>
      <c r="I30" s="92"/>
      <c r="L30"/>
      <c r="M30" s="877"/>
    </row>
    <row r="31" spans="1:13" ht="12" customHeight="1" x14ac:dyDescent="0.2">
      <c r="A31" s="92"/>
      <c r="B31" s="92"/>
      <c r="C31" s="92"/>
      <c r="D31" s="176"/>
      <c r="E31" s="92"/>
      <c r="F31" s="92"/>
      <c r="G31" s="92"/>
      <c r="H31" s="92"/>
      <c r="I31" s="92"/>
      <c r="L31"/>
      <c r="M31" s="877"/>
    </row>
    <row r="32" spans="1:13" ht="12" customHeight="1" x14ac:dyDescent="0.2">
      <c r="A32" s="92"/>
      <c r="B32" s="92"/>
      <c r="C32" s="92"/>
      <c r="D32" s="176"/>
      <c r="E32" s="92"/>
      <c r="F32" s="92"/>
      <c r="G32" s="92"/>
      <c r="H32" s="92"/>
      <c r="I32" s="92"/>
      <c r="L32"/>
      <c r="M32" s="877"/>
    </row>
    <row r="33" spans="1:13" ht="12" customHeight="1" x14ac:dyDescent="0.2">
      <c r="A33" s="92"/>
      <c r="B33" s="92"/>
      <c r="C33" s="92"/>
      <c r="D33" s="176"/>
      <c r="E33" s="92"/>
      <c r="F33" s="92"/>
      <c r="G33" s="92"/>
      <c r="H33" s="92"/>
      <c r="I33" s="92"/>
      <c r="L33"/>
      <c r="M33" s="877"/>
    </row>
    <row r="34" spans="1:13" ht="12" customHeight="1" x14ac:dyDescent="0.2">
      <c r="A34" s="92"/>
      <c r="B34" s="92"/>
      <c r="C34" s="92"/>
      <c r="D34" s="176"/>
      <c r="E34" s="92"/>
      <c r="F34" s="92"/>
      <c r="G34" s="92"/>
      <c r="H34" s="92"/>
      <c r="I34" s="92"/>
      <c r="L34"/>
      <c r="M34" s="877"/>
    </row>
    <row r="35" spans="1:13" ht="12" customHeight="1" x14ac:dyDescent="0.2">
      <c r="A35" s="92"/>
      <c r="B35" s="92"/>
      <c r="C35" s="92"/>
      <c r="D35" s="176"/>
      <c r="E35" s="92"/>
      <c r="F35" s="92"/>
      <c r="G35" s="92"/>
      <c r="H35" s="92"/>
      <c r="I35" s="92"/>
      <c r="L35"/>
      <c r="M35" s="877"/>
    </row>
    <row r="36" spans="1:13" ht="12" customHeight="1" x14ac:dyDescent="0.2">
      <c r="A36" s="92"/>
      <c r="B36" s="92"/>
      <c r="C36" s="92"/>
      <c r="D36" s="176"/>
      <c r="E36" s="92"/>
      <c r="F36" s="92"/>
      <c r="G36" s="92"/>
      <c r="H36" s="92"/>
      <c r="I36" s="92"/>
      <c r="L36"/>
      <c r="M36" s="877"/>
    </row>
    <row r="37" spans="1:13" ht="12" customHeight="1" x14ac:dyDescent="0.2">
      <c r="A37" s="92"/>
      <c r="B37" s="92"/>
      <c r="C37" s="92"/>
      <c r="D37" s="176"/>
      <c r="E37" s="92"/>
      <c r="F37" s="92"/>
      <c r="G37" s="92"/>
      <c r="H37" s="92"/>
      <c r="I37" s="92"/>
      <c r="L37"/>
      <c r="M37" s="877"/>
    </row>
    <row r="38" spans="1:13" ht="12" customHeight="1" x14ac:dyDescent="0.2">
      <c r="A38" s="92"/>
      <c r="B38" s="92"/>
      <c r="C38" s="92"/>
      <c r="D38" s="176"/>
      <c r="E38" s="92"/>
      <c r="F38" s="92"/>
      <c r="G38" s="92"/>
      <c r="H38" s="92"/>
      <c r="I38" s="92"/>
      <c r="M38" s="877"/>
    </row>
    <row r="39" spans="1:13" ht="12" customHeight="1" x14ac:dyDescent="0.2">
      <c r="A39" s="92"/>
      <c r="B39" s="92"/>
      <c r="C39" s="92"/>
      <c r="D39" s="176"/>
      <c r="E39" s="92"/>
      <c r="F39" s="92"/>
      <c r="G39" s="92"/>
      <c r="H39" s="92"/>
      <c r="I39" s="92"/>
    </row>
    <row r="40" spans="1:13" ht="12" customHeight="1" x14ac:dyDescent="0.2">
      <c r="A40" s="92"/>
      <c r="B40" s="92"/>
      <c r="C40" s="92"/>
      <c r="D40" s="176"/>
      <c r="E40" s="92"/>
      <c r="F40" s="92"/>
      <c r="G40" s="92"/>
      <c r="H40" s="92"/>
      <c r="I40" s="92"/>
    </row>
    <row r="41" spans="1:13" ht="12" customHeight="1" x14ac:dyDescent="0.2">
      <c r="A41" s="92"/>
      <c r="B41" s="92"/>
      <c r="C41" s="92"/>
      <c r="D41" s="176"/>
      <c r="E41" s="92"/>
      <c r="F41" s="92"/>
      <c r="G41" s="92"/>
      <c r="H41" s="92"/>
      <c r="I41" s="92"/>
    </row>
    <row r="42" spans="1:13" ht="12" customHeight="1" x14ac:dyDescent="0.2">
      <c r="A42" s="92"/>
      <c r="B42" s="92"/>
      <c r="C42" s="92"/>
      <c r="D42" s="176"/>
      <c r="E42" s="92"/>
      <c r="F42" s="92"/>
      <c r="G42" s="92"/>
      <c r="H42" s="92"/>
      <c r="I42" s="92"/>
    </row>
    <row r="43" spans="1:13" ht="12" customHeight="1" x14ac:dyDescent="0.2">
      <c r="A43" s="92"/>
      <c r="B43" s="92"/>
      <c r="C43" s="92"/>
      <c r="D43" s="176"/>
      <c r="E43" s="92"/>
      <c r="F43" s="92"/>
      <c r="G43" s="92"/>
      <c r="H43" s="92"/>
      <c r="I43" s="92"/>
    </row>
    <row r="44" spans="1:13" ht="12" customHeight="1" x14ac:dyDescent="0.2">
      <c r="A44" s="92"/>
      <c r="B44" s="92"/>
      <c r="C44" s="92"/>
      <c r="D44" s="176"/>
      <c r="E44" s="92"/>
      <c r="F44" s="92"/>
      <c r="G44" s="92"/>
      <c r="H44" s="92"/>
      <c r="I44" s="92"/>
    </row>
    <row r="45" spans="1:13" ht="10.9" customHeight="1" x14ac:dyDescent="0.2">
      <c r="A45" s="92"/>
      <c r="B45" s="92"/>
      <c r="C45" s="92"/>
      <c r="D45" s="176"/>
      <c r="E45" s="92"/>
      <c r="F45" s="92"/>
      <c r="G45" s="92"/>
      <c r="H45" s="92"/>
      <c r="I45" s="92"/>
    </row>
    <row r="46" spans="1:13" x14ac:dyDescent="0.2">
      <c r="A46" s="92"/>
      <c r="B46" s="92"/>
      <c r="C46" s="92"/>
      <c r="D46" s="176"/>
      <c r="E46" s="92"/>
      <c r="F46" s="92"/>
      <c r="G46" s="92"/>
      <c r="H46" s="92"/>
      <c r="I46" s="92"/>
    </row>
    <row r="47" spans="1:13" x14ac:dyDescent="0.2">
      <c r="A47" s="92"/>
      <c r="B47" s="92"/>
      <c r="C47" s="92"/>
      <c r="D47" s="176"/>
      <c r="E47" s="92"/>
      <c r="F47" s="92"/>
      <c r="G47" s="92"/>
      <c r="H47" s="92"/>
      <c r="I47" s="92"/>
    </row>
    <row r="48" spans="1:13" x14ac:dyDescent="0.2">
      <c r="A48" s="92"/>
      <c r="B48" s="92"/>
      <c r="C48" s="92"/>
      <c r="D48" s="176"/>
      <c r="E48" s="92"/>
      <c r="F48" s="92"/>
      <c r="G48" s="92"/>
      <c r="H48" s="92"/>
      <c r="I48" s="92"/>
    </row>
    <row r="49" spans="1:9" x14ac:dyDescent="0.2">
      <c r="A49" s="92"/>
      <c r="B49" s="92"/>
      <c r="C49" s="92"/>
      <c r="D49" s="176"/>
      <c r="E49" s="92"/>
      <c r="F49" s="92"/>
      <c r="G49" s="92"/>
      <c r="H49" s="92"/>
      <c r="I49" s="92"/>
    </row>
    <row r="50" spans="1:9" x14ac:dyDescent="0.2">
      <c r="A50" s="92"/>
      <c r="B50" s="92"/>
      <c r="C50" s="92"/>
      <c r="D50" s="176"/>
      <c r="E50" s="92"/>
      <c r="F50" s="92"/>
      <c r="G50" s="92"/>
      <c r="H50" s="92"/>
      <c r="I50" s="92"/>
    </row>
    <row r="51" spans="1:9" x14ac:dyDescent="0.2">
      <c r="A51" s="92"/>
      <c r="B51" s="92"/>
      <c r="C51" s="92"/>
      <c r="D51" s="176"/>
      <c r="E51" s="92"/>
      <c r="F51" s="92"/>
      <c r="G51" s="92"/>
      <c r="H51" s="92"/>
      <c r="I51" s="92"/>
    </row>
    <row r="52" spans="1:9" x14ac:dyDescent="0.2">
      <c r="A52" s="92"/>
      <c r="B52" s="92"/>
      <c r="C52" s="92"/>
      <c r="D52" s="176"/>
      <c r="E52" s="92"/>
      <c r="F52" s="92"/>
      <c r="G52" s="92"/>
      <c r="H52" s="92"/>
      <c r="I52" s="92"/>
    </row>
    <row r="53" spans="1:9" x14ac:dyDescent="0.2">
      <c r="A53" s="92"/>
      <c r="B53" s="92"/>
      <c r="C53" s="92"/>
      <c r="D53" s="176"/>
      <c r="E53" s="92"/>
      <c r="F53" s="92"/>
      <c r="G53" s="92"/>
      <c r="H53" s="92"/>
      <c r="I53" s="92"/>
    </row>
    <row r="54" spans="1:9" x14ac:dyDescent="0.2">
      <c r="A54" s="92"/>
      <c r="B54" s="92"/>
      <c r="C54" s="92"/>
      <c r="D54" s="176"/>
      <c r="E54" s="92"/>
      <c r="F54" s="92"/>
      <c r="G54" s="92"/>
      <c r="H54" s="92"/>
      <c r="I54" s="92"/>
    </row>
    <row r="55" spans="1:9" x14ac:dyDescent="0.2">
      <c r="A55" s="92"/>
      <c r="B55" s="92"/>
      <c r="C55" s="92"/>
      <c r="D55" s="176"/>
      <c r="E55" s="92"/>
      <c r="F55" s="92"/>
      <c r="G55" s="92"/>
      <c r="H55" s="92"/>
      <c r="I55" s="92"/>
    </row>
    <row r="56" spans="1:9" x14ac:dyDescent="0.2">
      <c r="A56" s="92"/>
      <c r="B56" s="92"/>
      <c r="C56" s="92"/>
      <c r="D56" s="176"/>
      <c r="E56" s="92"/>
      <c r="F56" s="92"/>
      <c r="G56" s="92"/>
      <c r="H56" s="92"/>
      <c r="I56" s="92"/>
    </row>
    <row r="57" spans="1:9" x14ac:dyDescent="0.2">
      <c r="A57" s="92"/>
      <c r="B57" s="92"/>
      <c r="C57" s="92"/>
      <c r="D57" s="176"/>
      <c r="E57" s="92"/>
      <c r="F57" s="92"/>
      <c r="G57" s="92"/>
      <c r="H57" s="92"/>
      <c r="I57" s="92"/>
    </row>
    <row r="58" spans="1:9" x14ac:dyDescent="0.2">
      <c r="A58" s="92"/>
      <c r="B58" s="92"/>
      <c r="C58" s="92"/>
      <c r="D58" s="176"/>
      <c r="E58" s="92"/>
      <c r="F58" s="92"/>
      <c r="G58" s="92"/>
      <c r="H58" s="92"/>
      <c r="I58" s="92"/>
    </row>
    <row r="59" spans="1:9" x14ac:dyDescent="0.2">
      <c r="A59" s="92"/>
      <c r="B59" s="92"/>
      <c r="C59" s="92"/>
      <c r="D59" s="176"/>
      <c r="E59" s="92"/>
      <c r="F59" s="92"/>
      <c r="G59" s="92"/>
      <c r="H59" s="92"/>
      <c r="I59" s="92"/>
    </row>
    <row r="60" spans="1:9" x14ac:dyDescent="0.2">
      <c r="A60" s="1064" t="str">
        <f>CONCATENATE("Sozialversicherungspflichtig Beschäftigte in den Stadtbezirken am ",DAY(A1),".",TEXT(MONTH(A1),"00"),".",YEAR(A1)," (in %)")</f>
        <v>Sozialversicherungspflichtig Beschäftigte in den Stadtbezirken am 30.06.2021 (in %)</v>
      </c>
      <c r="B60" s="92"/>
      <c r="C60" s="92"/>
      <c r="D60" s="176"/>
      <c r="E60" s="92"/>
      <c r="F60" s="92"/>
      <c r="G60" s="92"/>
      <c r="H60" s="66" t="s">
        <v>335</v>
      </c>
      <c r="I60" s="66"/>
    </row>
    <row r="61" spans="1:9" x14ac:dyDescent="0.2">
      <c r="A61" s="92"/>
      <c r="B61" s="92"/>
      <c r="C61" s="92"/>
      <c r="D61" s="176"/>
      <c r="E61" s="92"/>
      <c r="F61" s="92"/>
      <c r="G61" s="92"/>
      <c r="H61" s="92"/>
      <c r="I61" s="92"/>
    </row>
    <row r="62" spans="1:9" x14ac:dyDescent="0.2">
      <c r="A62" s="92"/>
      <c r="B62" s="92"/>
      <c r="C62" s="92"/>
      <c r="D62" s="176"/>
      <c r="E62" s="92"/>
      <c r="F62" s="92"/>
      <c r="G62" s="92"/>
      <c r="H62" s="92"/>
      <c r="I62" s="92"/>
    </row>
    <row r="63" spans="1:9" x14ac:dyDescent="0.2">
      <c r="A63" s="92"/>
      <c r="B63" s="92"/>
      <c r="C63" s="92"/>
      <c r="D63" s="176"/>
      <c r="E63" s="92"/>
      <c r="F63" s="92"/>
      <c r="G63" s="92"/>
      <c r="H63" s="92"/>
      <c r="I63" s="92"/>
    </row>
    <row r="64" spans="1:9" x14ac:dyDescent="0.2">
      <c r="A64" s="92"/>
      <c r="B64" s="92"/>
      <c r="C64" s="92"/>
      <c r="D64" s="176"/>
      <c r="E64" s="92"/>
      <c r="F64" s="92"/>
      <c r="G64" s="92"/>
      <c r="H64" s="92"/>
      <c r="I64" s="92"/>
    </row>
    <row r="65" spans="1:9" x14ac:dyDescent="0.2">
      <c r="A65" s="92"/>
      <c r="B65" s="92"/>
      <c r="C65" s="92"/>
      <c r="D65" s="176"/>
      <c r="E65" s="92"/>
      <c r="F65" s="92"/>
      <c r="G65" s="92"/>
      <c r="H65" s="92"/>
      <c r="I65" s="92"/>
    </row>
    <row r="66" spans="1:9" x14ac:dyDescent="0.2">
      <c r="A66" s="92"/>
      <c r="B66" s="92"/>
      <c r="C66" s="92"/>
      <c r="D66" s="176"/>
      <c r="E66" s="92"/>
      <c r="F66" s="92"/>
      <c r="G66" s="92"/>
      <c r="H66" s="92"/>
      <c r="I66" s="92"/>
    </row>
    <row r="67" spans="1:9" x14ac:dyDescent="0.2">
      <c r="A67" s="92"/>
      <c r="B67" s="92"/>
      <c r="C67" s="92"/>
      <c r="D67" s="176"/>
      <c r="E67" s="92"/>
      <c r="F67" s="92"/>
      <c r="G67" s="92"/>
      <c r="H67" s="92"/>
      <c r="I67" s="92"/>
    </row>
    <row r="68" spans="1:9" x14ac:dyDescent="0.2">
      <c r="A68" s="92"/>
      <c r="B68" s="92"/>
      <c r="C68" s="92"/>
      <c r="D68" s="176"/>
      <c r="E68" s="92"/>
      <c r="F68" s="92"/>
      <c r="G68" s="92"/>
      <c r="H68" s="92"/>
      <c r="I68" s="92"/>
    </row>
    <row r="69" spans="1:9" x14ac:dyDescent="0.2">
      <c r="A69" s="92"/>
      <c r="B69" s="92"/>
      <c r="C69" s="92"/>
      <c r="D69" s="176"/>
      <c r="E69" s="92"/>
      <c r="F69" s="92"/>
      <c r="G69" s="92"/>
      <c r="H69" s="92"/>
      <c r="I69" s="92"/>
    </row>
    <row r="70" spans="1:9" x14ac:dyDescent="0.2">
      <c r="A70" s="92"/>
      <c r="B70" s="92"/>
      <c r="C70" s="92"/>
      <c r="D70" s="176"/>
      <c r="E70" s="92"/>
      <c r="F70" s="92"/>
      <c r="G70" s="92"/>
      <c r="H70" s="92"/>
      <c r="I70" s="92"/>
    </row>
    <row r="71" spans="1:9" x14ac:dyDescent="0.2">
      <c r="A71" s="92"/>
      <c r="B71" s="92"/>
      <c r="C71" s="92"/>
      <c r="D71" s="176"/>
      <c r="E71" s="92"/>
      <c r="F71" s="92"/>
      <c r="G71" s="92"/>
      <c r="H71" s="92"/>
      <c r="I71" s="92"/>
    </row>
    <row r="72" spans="1:9" x14ac:dyDescent="0.2">
      <c r="A72" s="92"/>
      <c r="B72" s="92"/>
      <c r="C72" s="92"/>
      <c r="D72" s="176"/>
      <c r="E72" s="92"/>
      <c r="F72" s="92"/>
      <c r="G72" s="92"/>
      <c r="H72" s="92"/>
      <c r="I72" s="92"/>
    </row>
    <row r="73" spans="1:9" x14ac:dyDescent="0.2">
      <c r="A73" s="92"/>
      <c r="B73" s="92"/>
      <c r="C73" s="92"/>
      <c r="D73" s="176"/>
      <c r="E73" s="92"/>
      <c r="F73" s="92"/>
      <c r="G73" s="92"/>
      <c r="H73" s="92"/>
      <c r="I73" s="92"/>
    </row>
    <row r="74" spans="1:9" x14ac:dyDescent="0.2">
      <c r="A74" s="92"/>
      <c r="B74" s="92"/>
      <c r="C74" s="92"/>
      <c r="D74" s="176"/>
      <c r="E74" s="92"/>
      <c r="F74" s="92"/>
      <c r="G74" s="92"/>
      <c r="H74" s="92"/>
      <c r="I74" s="92"/>
    </row>
    <row r="75" spans="1:9" x14ac:dyDescent="0.2">
      <c r="A75" s="92"/>
      <c r="B75" s="92"/>
      <c r="C75" s="92"/>
      <c r="D75" s="176"/>
      <c r="E75" s="92"/>
      <c r="F75" s="92"/>
      <c r="G75" s="92"/>
      <c r="H75" s="92"/>
      <c r="I75" s="92"/>
    </row>
    <row r="76" spans="1:9" x14ac:dyDescent="0.2">
      <c r="A76" s="92"/>
      <c r="B76" s="92"/>
      <c r="C76" s="92"/>
      <c r="D76" s="176"/>
      <c r="E76" s="92"/>
      <c r="F76" s="92"/>
      <c r="G76" s="92"/>
      <c r="H76" s="92"/>
      <c r="I76" s="92"/>
    </row>
    <row r="77" spans="1:9" x14ac:dyDescent="0.2">
      <c r="A77" s="92"/>
      <c r="B77" s="92"/>
      <c r="C77" s="92"/>
      <c r="D77" s="176"/>
      <c r="E77" s="92"/>
      <c r="F77" s="92"/>
      <c r="G77" s="92"/>
      <c r="H77" s="92"/>
      <c r="I77" s="92"/>
    </row>
    <row r="78" spans="1:9" x14ac:dyDescent="0.2">
      <c r="A78" s="92"/>
      <c r="B78" s="92"/>
      <c r="C78" s="92"/>
      <c r="D78" s="176"/>
      <c r="E78" s="92"/>
      <c r="F78" s="92"/>
      <c r="G78" s="92"/>
      <c r="H78" s="92"/>
      <c r="I78" s="92"/>
    </row>
    <row r="79" spans="1:9" x14ac:dyDescent="0.2">
      <c r="A79" s="92"/>
      <c r="B79" s="92"/>
      <c r="C79" s="92"/>
      <c r="D79" s="176"/>
      <c r="E79" s="92"/>
      <c r="F79" s="92"/>
      <c r="G79" s="92"/>
      <c r="H79" s="92"/>
      <c r="I79" s="92"/>
    </row>
    <row r="80" spans="1:9" x14ac:dyDescent="0.2">
      <c r="A80" s="92"/>
      <c r="B80" s="92"/>
      <c r="C80" s="92"/>
      <c r="D80" s="176"/>
      <c r="E80" s="92"/>
      <c r="F80" s="92"/>
      <c r="G80" s="92"/>
      <c r="H80" s="92"/>
      <c r="I80" s="92"/>
    </row>
    <row r="81" spans="1:9" x14ac:dyDescent="0.2">
      <c r="A81" s="92"/>
      <c r="B81" s="92"/>
      <c r="C81" s="92"/>
      <c r="D81" s="176"/>
      <c r="E81" s="92"/>
      <c r="F81" s="92"/>
      <c r="G81" s="92"/>
      <c r="H81" s="92"/>
      <c r="I81" s="92"/>
    </row>
    <row r="82" spans="1:9" x14ac:dyDescent="0.2">
      <c r="A82" s="92"/>
      <c r="B82" s="92"/>
      <c r="C82" s="92"/>
      <c r="D82" s="176"/>
      <c r="E82" s="92"/>
      <c r="F82" s="92"/>
      <c r="G82" s="92"/>
      <c r="H82" s="92"/>
      <c r="I82" s="92"/>
    </row>
    <row r="83" spans="1:9" x14ac:dyDescent="0.2">
      <c r="A83" s="92"/>
      <c r="B83" s="92"/>
      <c r="C83" s="92"/>
      <c r="D83" s="176"/>
      <c r="E83" s="92"/>
      <c r="F83" s="92"/>
      <c r="G83" s="92"/>
      <c r="H83" s="92"/>
      <c r="I83" s="92"/>
    </row>
    <row r="84" spans="1:9" x14ac:dyDescent="0.2">
      <c r="A84" s="92"/>
      <c r="B84" s="92"/>
      <c r="C84" s="92"/>
      <c r="D84" s="176"/>
      <c r="E84" s="92"/>
      <c r="F84" s="92"/>
      <c r="G84" s="92"/>
      <c r="H84" s="92"/>
      <c r="I84" s="92"/>
    </row>
    <row r="85" spans="1:9" x14ac:dyDescent="0.2">
      <c r="A85" s="92"/>
      <c r="B85" s="92"/>
      <c r="C85" s="92"/>
      <c r="D85" s="176"/>
      <c r="E85" s="92"/>
      <c r="F85" s="92"/>
      <c r="G85" s="92"/>
      <c r="H85" s="92"/>
      <c r="I85" s="92"/>
    </row>
    <row r="86" spans="1:9" x14ac:dyDescent="0.2">
      <c r="A86" s="92"/>
      <c r="B86" s="92"/>
      <c r="C86" s="92"/>
      <c r="D86" s="176"/>
      <c r="E86" s="92"/>
      <c r="F86" s="92"/>
      <c r="G86" s="92"/>
      <c r="H86" s="92"/>
      <c r="I86" s="92"/>
    </row>
    <row r="87" spans="1:9" x14ac:dyDescent="0.2">
      <c r="A87" s="92"/>
      <c r="B87" s="92"/>
      <c r="C87" s="92"/>
      <c r="D87" s="176"/>
      <c r="E87" s="92"/>
      <c r="F87" s="92"/>
      <c r="G87" s="92"/>
      <c r="H87" s="92"/>
      <c r="I87" s="92"/>
    </row>
    <row r="88" spans="1:9" x14ac:dyDescent="0.2">
      <c r="A88" s="92"/>
      <c r="B88" s="92"/>
      <c r="C88" s="92"/>
      <c r="D88" s="176"/>
      <c r="E88" s="92"/>
      <c r="F88" s="92"/>
      <c r="G88" s="92"/>
      <c r="H88" s="92"/>
      <c r="I88" s="92"/>
    </row>
    <row r="89" spans="1:9" x14ac:dyDescent="0.2">
      <c r="A89" s="92"/>
      <c r="B89" s="92"/>
      <c r="C89" s="92"/>
      <c r="D89" s="176"/>
      <c r="E89" s="92"/>
      <c r="F89" s="92"/>
      <c r="G89" s="92"/>
      <c r="H89" s="92"/>
      <c r="I89" s="92"/>
    </row>
    <row r="90" spans="1:9" x14ac:dyDescent="0.2">
      <c r="A90" s="92"/>
      <c r="B90" s="92"/>
      <c r="C90" s="92"/>
      <c r="D90" s="176"/>
      <c r="E90" s="92"/>
      <c r="F90" s="92"/>
      <c r="G90" s="92"/>
      <c r="H90" s="92"/>
    </row>
    <row r="91" spans="1:9" x14ac:dyDescent="0.2">
      <c r="A91" s="92"/>
      <c r="B91" s="92"/>
      <c r="C91" s="92"/>
      <c r="D91" s="176"/>
      <c r="E91" s="92"/>
      <c r="F91" s="92"/>
      <c r="G91" s="92"/>
      <c r="H91" s="92"/>
      <c r="I91" s="92"/>
    </row>
    <row r="92" spans="1:9" x14ac:dyDescent="0.2">
      <c r="A92" s="24"/>
      <c r="B92" s="24"/>
      <c r="C92" s="24"/>
      <c r="D92" s="31"/>
      <c r="G92" s="24"/>
      <c r="H92" s="24"/>
      <c r="I92" s="66" t="s">
        <v>335</v>
      </c>
    </row>
    <row r="93" spans="1:9" x14ac:dyDescent="0.2">
      <c r="A93" s="24"/>
      <c r="B93" s="24"/>
      <c r="C93" s="24"/>
      <c r="D93" s="31"/>
      <c r="G93" s="24"/>
      <c r="H93" s="24"/>
      <c r="I93" s="24"/>
    </row>
    <row r="94" spans="1:9" x14ac:dyDescent="0.2">
      <c r="A94" s="24"/>
      <c r="B94" s="24"/>
      <c r="C94" s="24"/>
      <c r="D94" s="31"/>
      <c r="G94" s="24"/>
      <c r="H94" s="24"/>
      <c r="I94" s="24"/>
    </row>
    <row r="95" spans="1:9" x14ac:dyDescent="0.2">
      <c r="A95" s="24"/>
      <c r="B95" s="24"/>
      <c r="C95" s="24"/>
      <c r="D95" s="31"/>
      <c r="G95" s="24"/>
      <c r="H95" s="24"/>
      <c r="I95" s="24"/>
    </row>
    <row r="96" spans="1:9" x14ac:dyDescent="0.2">
      <c r="A96" s="24"/>
      <c r="B96" s="24"/>
      <c r="C96" s="24"/>
      <c r="D96" s="31"/>
      <c r="G96" s="24"/>
      <c r="H96" s="24"/>
      <c r="I96" s="24"/>
    </row>
    <row r="97" spans="1:9" x14ac:dyDescent="0.2">
      <c r="A97" s="24"/>
      <c r="B97" s="24"/>
      <c r="C97" s="24"/>
      <c r="D97" s="31"/>
      <c r="G97" s="24"/>
      <c r="H97" s="24"/>
      <c r="I97" s="24"/>
    </row>
    <row r="98" spans="1:9" x14ac:dyDescent="0.2">
      <c r="A98" s="24"/>
      <c r="B98" s="24"/>
      <c r="C98" s="24"/>
      <c r="D98" s="31"/>
      <c r="G98" s="24"/>
      <c r="H98" s="24"/>
      <c r="I98" s="24"/>
    </row>
    <row r="99" spans="1:9" x14ac:dyDescent="0.2">
      <c r="A99" s="24"/>
      <c r="B99" s="24"/>
      <c r="C99" s="24"/>
      <c r="D99" s="31"/>
      <c r="G99" s="24"/>
      <c r="H99" s="24"/>
      <c r="I99" s="24"/>
    </row>
    <row r="100" spans="1:9" x14ac:dyDescent="0.2">
      <c r="A100" s="24"/>
      <c r="B100" s="24"/>
      <c r="C100" s="24"/>
      <c r="D100" s="31"/>
      <c r="G100" s="24"/>
      <c r="H100" s="24"/>
      <c r="I100" s="24"/>
    </row>
    <row r="101" spans="1:9" x14ac:dyDescent="0.2">
      <c r="A101" s="24"/>
      <c r="B101" s="24"/>
      <c r="C101" s="24"/>
      <c r="D101" s="31"/>
      <c r="G101" s="24"/>
      <c r="H101" s="24"/>
      <c r="I101" s="24"/>
    </row>
    <row r="102" spans="1:9" x14ac:dyDescent="0.2">
      <c r="A102" s="24"/>
      <c r="B102" s="24"/>
      <c r="C102" s="24"/>
      <c r="D102" s="31"/>
      <c r="G102" s="24"/>
      <c r="H102" s="24"/>
      <c r="I102" s="24"/>
    </row>
    <row r="103" spans="1:9" x14ac:dyDescent="0.2">
      <c r="A103" s="24"/>
      <c r="B103" s="24"/>
      <c r="C103" s="24"/>
      <c r="D103" s="31"/>
      <c r="G103" s="24"/>
      <c r="H103" s="24"/>
      <c r="I103" s="24"/>
    </row>
    <row r="104" spans="1:9" x14ac:dyDescent="0.2">
      <c r="A104" s="24"/>
      <c r="B104" s="24"/>
      <c r="C104" s="24"/>
      <c r="D104" s="31"/>
      <c r="G104" s="24"/>
      <c r="H104" s="24"/>
      <c r="I104" s="24"/>
    </row>
    <row r="105" spans="1:9" x14ac:dyDescent="0.2">
      <c r="A105" s="24"/>
      <c r="B105" s="24"/>
      <c r="C105" s="24"/>
      <c r="D105" s="31"/>
      <c r="G105" s="24"/>
      <c r="H105" s="24"/>
      <c r="I105" s="24"/>
    </row>
    <row r="106" spans="1:9" x14ac:dyDescent="0.2">
      <c r="A106" s="24"/>
      <c r="B106" s="24"/>
      <c r="C106" s="24"/>
      <c r="D106" s="31"/>
      <c r="G106" s="24"/>
      <c r="H106" s="24"/>
      <c r="I106" s="24"/>
    </row>
    <row r="107" spans="1:9" x14ac:dyDescent="0.2">
      <c r="A107" s="24"/>
      <c r="B107" s="24"/>
      <c r="C107" s="24"/>
      <c r="D107" s="31"/>
      <c r="G107" s="24"/>
      <c r="H107" s="24"/>
      <c r="I107" s="24"/>
    </row>
  </sheetData>
  <phoneticPr fontId="16" type="noConversion"/>
  <hyperlinks>
    <hyperlink ref="G1" location="INHALT!A1" display="INHALT!A1" xr:uid="{B44FCA98-33DF-40FD-AC44-A0195F9120D1}"/>
  </hyperlinks>
  <printOptions horizontalCentered="1"/>
  <pageMargins left="0.59055118110236227" right="0.39370078740157483" top="0.59055118110236227" bottom="0.59055118110236227" header="0.23622047244094491" footer="0.15748031496062992"/>
  <pageSetup paperSize="9" scale="95" firstPageNumber="64" orientation="portrait" useFirstPageNumber="1" r:id="rId1"/>
  <headerFooter alignWithMargins="0">
    <oddFooter>Seite &amp;P</oddFooter>
  </headerFooter>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O92"/>
  <sheetViews>
    <sheetView zoomScale="85" zoomScaleNormal="85" workbookViewId="0">
      <selection activeCell="T11" sqref="T11"/>
    </sheetView>
  </sheetViews>
  <sheetFormatPr baseColWidth="10" defaultRowHeight="12.75" x14ac:dyDescent="0.2"/>
  <cols>
    <col min="1" max="1" width="6.7109375" customWidth="1"/>
    <col min="2" max="2" width="24.42578125" customWidth="1"/>
    <col min="3" max="3" width="9.28515625" bestFit="1" customWidth="1"/>
    <col min="4" max="4" width="9.85546875" customWidth="1"/>
    <col min="5" max="13" width="10" customWidth="1"/>
    <col min="14" max="14" width="8.7109375" customWidth="1"/>
    <col min="15" max="15" width="7.85546875" customWidth="1"/>
  </cols>
  <sheetData>
    <row r="1" spans="1:15" x14ac:dyDescent="0.2">
      <c r="A1" s="1053">
        <v>44377</v>
      </c>
      <c r="B1" s="53"/>
      <c r="C1" s="53"/>
      <c r="D1" s="53"/>
      <c r="E1" s="53"/>
      <c r="F1" s="53"/>
      <c r="G1" s="53"/>
      <c r="H1" s="53"/>
      <c r="I1" s="53"/>
      <c r="J1" s="53"/>
      <c r="K1" s="53"/>
      <c r="L1" s="53"/>
      <c r="M1" s="53"/>
      <c r="N1" s="53"/>
      <c r="O1" s="1068" t="str">
        <f>HYPERLINK("[Kleinräumige Statistik Daten Prototyp.xlsx]INHALT!A1","zum Inhaltsverzeichnis")</f>
        <v>zum Inhaltsverzeichnis</v>
      </c>
    </row>
    <row r="2" spans="1:15" ht="18" x14ac:dyDescent="0.25">
      <c r="A2" s="913" t="s">
        <v>405</v>
      </c>
      <c r="B2" s="55"/>
      <c r="C2" s="55"/>
      <c r="D2" s="55"/>
      <c r="E2" s="55"/>
      <c r="F2" s="55"/>
      <c r="G2" s="55"/>
      <c r="H2" s="55"/>
      <c r="I2" s="55"/>
      <c r="J2" s="55"/>
      <c r="K2" s="55"/>
      <c r="L2" s="55"/>
      <c r="M2" s="55"/>
      <c r="N2" s="53"/>
      <c r="O2" s="53"/>
    </row>
    <row r="3" spans="1:15" x14ac:dyDescent="0.2">
      <c r="A3" s="56" t="s">
        <v>199</v>
      </c>
      <c r="B3" s="55"/>
      <c r="C3" s="55"/>
      <c r="D3" s="55"/>
      <c r="E3" s="55"/>
      <c r="F3" s="55"/>
      <c r="G3" s="55"/>
      <c r="H3" s="55"/>
      <c r="I3" s="55"/>
      <c r="J3" s="55"/>
      <c r="K3" s="55"/>
      <c r="L3" s="55"/>
      <c r="M3" s="55"/>
      <c r="N3" s="53"/>
      <c r="O3" s="66" t="s">
        <v>495</v>
      </c>
    </row>
    <row r="4" spans="1:15" x14ac:dyDescent="0.2">
      <c r="A4" s="53"/>
      <c r="B4" s="53"/>
      <c r="C4" s="53"/>
      <c r="D4" s="53"/>
      <c r="E4" s="53"/>
      <c r="F4" s="53"/>
      <c r="G4" s="53"/>
      <c r="H4" s="53"/>
      <c r="I4" s="53"/>
      <c r="J4" s="53"/>
      <c r="K4" s="53"/>
      <c r="L4" s="53"/>
      <c r="M4" s="53"/>
      <c r="N4" s="53"/>
      <c r="O4" s="53"/>
    </row>
    <row r="5" spans="1:15" ht="31.5" customHeight="1" x14ac:dyDescent="0.2">
      <c r="A5" s="885" t="s">
        <v>203</v>
      </c>
      <c r="B5" s="885" t="s">
        <v>172</v>
      </c>
      <c r="C5" s="137">
        <f t="shared" ref="C5:K5" si="0">D5-1</f>
        <v>2011</v>
      </c>
      <c r="D5" s="137">
        <f t="shared" si="0"/>
        <v>2012</v>
      </c>
      <c r="E5" s="137">
        <f t="shared" si="0"/>
        <v>2013</v>
      </c>
      <c r="F5" s="137">
        <f t="shared" si="0"/>
        <v>2014</v>
      </c>
      <c r="G5" s="137">
        <f t="shared" si="0"/>
        <v>2015</v>
      </c>
      <c r="H5" s="137">
        <f t="shared" si="0"/>
        <v>2016</v>
      </c>
      <c r="I5" s="137">
        <f t="shared" si="0"/>
        <v>2017</v>
      </c>
      <c r="J5" s="137">
        <f t="shared" si="0"/>
        <v>2018</v>
      </c>
      <c r="K5" s="137">
        <f t="shared" si="0"/>
        <v>2019</v>
      </c>
      <c r="L5" s="137">
        <f>M5-1</f>
        <v>2020</v>
      </c>
      <c r="M5" s="929">
        <f>YEAR(A1)</f>
        <v>2021</v>
      </c>
      <c r="N5" s="1180" t="str">
        <f>CONCATENATE("Veränderung ",C5," bis ",M5)</f>
        <v>Veränderung 2011 bis 2021</v>
      </c>
      <c r="O5" s="1181"/>
    </row>
    <row r="6" spans="1:15" ht="11.25" customHeight="1" x14ac:dyDescent="0.2">
      <c r="A6" s="886"/>
      <c r="B6" s="886"/>
      <c r="C6" s="803" t="s">
        <v>224</v>
      </c>
      <c r="D6" s="803" t="s">
        <v>224</v>
      </c>
      <c r="E6" s="803" t="s">
        <v>224</v>
      </c>
      <c r="F6" s="803" t="s">
        <v>224</v>
      </c>
      <c r="G6" s="803" t="s">
        <v>224</v>
      </c>
      <c r="H6" s="803" t="s">
        <v>224</v>
      </c>
      <c r="I6" s="803" t="s">
        <v>224</v>
      </c>
      <c r="J6" s="803" t="s">
        <v>224</v>
      </c>
      <c r="K6" s="803" t="s">
        <v>224</v>
      </c>
      <c r="L6" s="803" t="s">
        <v>224</v>
      </c>
      <c r="M6" s="803" t="s">
        <v>224</v>
      </c>
      <c r="N6" s="803" t="s">
        <v>406</v>
      </c>
      <c r="O6" s="895" t="s">
        <v>223</v>
      </c>
    </row>
    <row r="7" spans="1:15" x14ac:dyDescent="0.2">
      <c r="A7" s="53"/>
      <c r="B7" s="53"/>
      <c r="C7" s="53"/>
      <c r="D7" s="53"/>
      <c r="E7" s="53"/>
      <c r="F7" s="53"/>
      <c r="G7" s="53"/>
      <c r="H7" s="53"/>
      <c r="I7" s="53"/>
      <c r="J7" s="53"/>
      <c r="K7" s="53"/>
      <c r="L7" s="53"/>
      <c r="M7" s="53"/>
      <c r="N7" s="53"/>
      <c r="O7" s="53"/>
    </row>
    <row r="8" spans="1:15" x14ac:dyDescent="0.2">
      <c r="A8" s="881">
        <v>1</v>
      </c>
      <c r="B8" s="882" t="s">
        <v>2</v>
      </c>
      <c r="C8" s="975">
        <v>5210</v>
      </c>
      <c r="D8" s="975">
        <v>5540</v>
      </c>
      <c r="E8" s="975">
        <v>5725</v>
      </c>
      <c r="F8" s="975">
        <v>5930</v>
      </c>
      <c r="G8" s="975">
        <v>6445</v>
      </c>
      <c r="H8" s="975">
        <v>6820</v>
      </c>
      <c r="I8" s="975">
        <v>6980</v>
      </c>
      <c r="J8" s="975">
        <v>7275</v>
      </c>
      <c r="K8" s="975">
        <v>7400</v>
      </c>
      <c r="L8" s="975">
        <v>7300</v>
      </c>
      <c r="M8" s="975">
        <v>7285</v>
      </c>
      <c r="N8" s="657">
        <v>2075</v>
      </c>
      <c r="O8" s="893">
        <v>39.827255278310943</v>
      </c>
    </row>
    <row r="9" spans="1:15" x14ac:dyDescent="0.2">
      <c r="A9" s="881">
        <v>2</v>
      </c>
      <c r="B9" s="882" t="s">
        <v>6</v>
      </c>
      <c r="C9" s="975">
        <v>6440</v>
      </c>
      <c r="D9" s="975">
        <v>6660</v>
      </c>
      <c r="E9" s="975">
        <v>6835</v>
      </c>
      <c r="F9" s="975">
        <v>6915</v>
      </c>
      <c r="G9" s="975">
        <v>7295</v>
      </c>
      <c r="H9" s="975">
        <v>7495</v>
      </c>
      <c r="I9" s="975">
        <v>7510</v>
      </c>
      <c r="J9" s="975">
        <v>7590</v>
      </c>
      <c r="K9" s="975">
        <v>7850</v>
      </c>
      <c r="L9" s="975">
        <v>7605</v>
      </c>
      <c r="M9" s="975">
        <v>7565</v>
      </c>
      <c r="N9" s="657">
        <v>1125</v>
      </c>
      <c r="O9" s="893">
        <v>17.468944099378884</v>
      </c>
    </row>
    <row r="10" spans="1:15" x14ac:dyDescent="0.2">
      <c r="A10" s="881">
        <v>3</v>
      </c>
      <c r="B10" s="882" t="s">
        <v>10</v>
      </c>
      <c r="C10" s="975">
        <v>7150</v>
      </c>
      <c r="D10" s="975">
        <v>7475</v>
      </c>
      <c r="E10" s="975">
        <v>7690</v>
      </c>
      <c r="F10" s="975">
        <v>7940</v>
      </c>
      <c r="G10" s="975">
        <v>8490</v>
      </c>
      <c r="H10" s="975">
        <v>8770</v>
      </c>
      <c r="I10" s="975">
        <v>8880</v>
      </c>
      <c r="J10" s="975">
        <v>9135</v>
      </c>
      <c r="K10" s="975">
        <v>9315</v>
      </c>
      <c r="L10" s="975">
        <v>9355</v>
      </c>
      <c r="M10" s="975">
        <v>9500</v>
      </c>
      <c r="N10" s="657">
        <v>2350</v>
      </c>
      <c r="O10" s="893">
        <v>32.867132867132867</v>
      </c>
    </row>
    <row r="11" spans="1:15" x14ac:dyDescent="0.2">
      <c r="A11" s="881">
        <v>4</v>
      </c>
      <c r="B11" s="882" t="s">
        <v>3</v>
      </c>
      <c r="C11" s="975">
        <v>5790</v>
      </c>
      <c r="D11" s="975">
        <v>5910</v>
      </c>
      <c r="E11" s="975">
        <v>6025</v>
      </c>
      <c r="F11" s="975">
        <v>6165</v>
      </c>
      <c r="G11" s="975">
        <v>6785</v>
      </c>
      <c r="H11" s="975">
        <v>7220</v>
      </c>
      <c r="I11" s="975">
        <v>7425</v>
      </c>
      <c r="J11" s="975">
        <v>7825</v>
      </c>
      <c r="K11" s="975">
        <v>8030</v>
      </c>
      <c r="L11" s="975">
        <v>7955</v>
      </c>
      <c r="M11" s="975">
        <v>8035</v>
      </c>
      <c r="N11" s="657">
        <v>2245</v>
      </c>
      <c r="O11" s="893">
        <v>38.773747841105354</v>
      </c>
    </row>
    <row r="12" spans="1:15" x14ac:dyDescent="0.2">
      <c r="A12" s="881">
        <v>5</v>
      </c>
      <c r="B12" s="882" t="s">
        <v>7</v>
      </c>
      <c r="C12" s="975">
        <v>3555</v>
      </c>
      <c r="D12" s="975">
        <v>3690</v>
      </c>
      <c r="E12" s="975">
        <v>3795</v>
      </c>
      <c r="F12" s="975">
        <v>3830</v>
      </c>
      <c r="G12" s="975">
        <v>4280</v>
      </c>
      <c r="H12" s="975">
        <v>4410</v>
      </c>
      <c r="I12" s="975">
        <v>4425</v>
      </c>
      <c r="J12" s="975">
        <v>4525</v>
      </c>
      <c r="K12" s="975">
        <v>4555</v>
      </c>
      <c r="L12" s="975">
        <v>4570</v>
      </c>
      <c r="M12" s="975">
        <v>4545</v>
      </c>
      <c r="N12" s="657">
        <v>990</v>
      </c>
      <c r="O12" s="893">
        <v>27.848101265822784</v>
      </c>
    </row>
    <row r="13" spans="1:15" x14ac:dyDescent="0.2">
      <c r="A13" s="881">
        <v>6</v>
      </c>
      <c r="B13" s="882" t="s">
        <v>11</v>
      </c>
      <c r="C13" s="975">
        <v>2160</v>
      </c>
      <c r="D13" s="975">
        <v>2240</v>
      </c>
      <c r="E13" s="975">
        <v>2310</v>
      </c>
      <c r="F13" s="975">
        <v>2395</v>
      </c>
      <c r="G13" s="975">
        <v>2800</v>
      </c>
      <c r="H13" s="975">
        <v>2890</v>
      </c>
      <c r="I13" s="975">
        <v>2940</v>
      </c>
      <c r="J13" s="975">
        <v>3025</v>
      </c>
      <c r="K13" s="975">
        <v>3085</v>
      </c>
      <c r="L13" s="975">
        <v>3120</v>
      </c>
      <c r="M13" s="975">
        <v>3160</v>
      </c>
      <c r="N13" s="657">
        <v>1000</v>
      </c>
      <c r="O13" s="893">
        <v>46.296296296296298</v>
      </c>
    </row>
    <row r="14" spans="1:15" x14ac:dyDescent="0.2">
      <c r="A14" s="881">
        <v>7</v>
      </c>
      <c r="B14" s="882" t="s">
        <v>4</v>
      </c>
      <c r="C14" s="975">
        <v>1340</v>
      </c>
      <c r="D14" s="975">
        <v>1375</v>
      </c>
      <c r="E14" s="975">
        <v>1425</v>
      </c>
      <c r="F14" s="975">
        <v>1445</v>
      </c>
      <c r="G14" s="975">
        <v>2045</v>
      </c>
      <c r="H14" s="975">
        <v>2125</v>
      </c>
      <c r="I14" s="975">
        <v>2120</v>
      </c>
      <c r="J14" s="975">
        <v>2165</v>
      </c>
      <c r="K14" s="975">
        <v>2185</v>
      </c>
      <c r="L14" s="975">
        <v>2170</v>
      </c>
      <c r="M14" s="975">
        <v>2195</v>
      </c>
      <c r="N14" s="657">
        <v>855</v>
      </c>
      <c r="O14" s="893">
        <v>63.805970149253731</v>
      </c>
    </row>
    <row r="15" spans="1:15" x14ac:dyDescent="0.2">
      <c r="A15" s="881">
        <v>8</v>
      </c>
      <c r="B15" s="882" t="s">
        <v>5</v>
      </c>
      <c r="C15" s="975">
        <v>1940</v>
      </c>
      <c r="D15" s="975">
        <v>2000</v>
      </c>
      <c r="E15" s="975">
        <v>2040</v>
      </c>
      <c r="F15" s="975">
        <v>2120</v>
      </c>
      <c r="G15" s="975">
        <v>2225</v>
      </c>
      <c r="H15" s="975">
        <v>2225</v>
      </c>
      <c r="I15" s="975">
        <v>2260</v>
      </c>
      <c r="J15" s="975">
        <v>2320</v>
      </c>
      <c r="K15" s="975">
        <v>2355</v>
      </c>
      <c r="L15" s="975">
        <v>2340</v>
      </c>
      <c r="M15" s="975">
        <v>2420</v>
      </c>
      <c r="N15" s="657">
        <v>480</v>
      </c>
      <c r="O15" s="893">
        <v>24.742268041237114</v>
      </c>
    </row>
    <row r="16" spans="1:15" x14ac:dyDescent="0.2">
      <c r="A16" s="881">
        <v>9</v>
      </c>
      <c r="B16" s="882" t="s">
        <v>8</v>
      </c>
      <c r="C16" s="975">
        <v>1775</v>
      </c>
      <c r="D16" s="975">
        <v>1795</v>
      </c>
      <c r="E16" s="975">
        <v>1870</v>
      </c>
      <c r="F16" s="975">
        <v>1900</v>
      </c>
      <c r="G16" s="975">
        <v>2205</v>
      </c>
      <c r="H16" s="975">
        <v>2275</v>
      </c>
      <c r="I16" s="975">
        <v>2310</v>
      </c>
      <c r="J16" s="975">
        <v>2370</v>
      </c>
      <c r="K16" s="975">
        <v>2425</v>
      </c>
      <c r="L16" s="975">
        <v>2430</v>
      </c>
      <c r="M16" s="975">
        <v>2455</v>
      </c>
      <c r="N16" s="657">
        <v>680</v>
      </c>
      <c r="O16" s="893">
        <v>38.309859154929576</v>
      </c>
    </row>
    <row r="17" spans="1:15" x14ac:dyDescent="0.2">
      <c r="A17" s="881">
        <v>10</v>
      </c>
      <c r="B17" s="882" t="s">
        <v>9</v>
      </c>
      <c r="C17" s="975">
        <v>3060</v>
      </c>
      <c r="D17" s="975">
        <v>3130</v>
      </c>
      <c r="E17" s="975">
        <v>3180</v>
      </c>
      <c r="F17" s="975">
        <v>3275</v>
      </c>
      <c r="G17" s="975">
        <v>3645</v>
      </c>
      <c r="H17" s="975">
        <v>3735</v>
      </c>
      <c r="I17" s="975">
        <v>3860</v>
      </c>
      <c r="J17" s="975">
        <v>4015</v>
      </c>
      <c r="K17" s="975">
        <v>4085</v>
      </c>
      <c r="L17" s="975">
        <v>4060</v>
      </c>
      <c r="M17" s="975">
        <v>4080</v>
      </c>
      <c r="N17" s="657">
        <v>1020</v>
      </c>
      <c r="O17" s="893">
        <v>33.333333333333329</v>
      </c>
    </row>
    <row r="18" spans="1:15" x14ac:dyDescent="0.2">
      <c r="A18" s="881">
        <v>11</v>
      </c>
      <c r="B18" s="882" t="s">
        <v>407</v>
      </c>
      <c r="C18" s="975">
        <v>3425</v>
      </c>
      <c r="D18" s="975">
        <v>3545</v>
      </c>
      <c r="E18" s="975">
        <v>3700</v>
      </c>
      <c r="F18" s="975">
        <v>3730</v>
      </c>
      <c r="G18" s="975">
        <v>4530</v>
      </c>
      <c r="H18" s="975">
        <v>4795</v>
      </c>
      <c r="I18" s="975">
        <v>4735</v>
      </c>
      <c r="J18" s="975">
        <v>5035</v>
      </c>
      <c r="K18" s="975">
        <v>5140</v>
      </c>
      <c r="L18" s="975">
        <v>5150</v>
      </c>
      <c r="M18" s="975">
        <v>5185</v>
      </c>
      <c r="N18" s="657">
        <v>1760</v>
      </c>
      <c r="O18" s="893">
        <v>51.386861313868614</v>
      </c>
    </row>
    <row r="19" spans="1:15" x14ac:dyDescent="0.2">
      <c r="A19" s="881">
        <v>12</v>
      </c>
      <c r="B19" s="882" t="s">
        <v>165</v>
      </c>
      <c r="C19" s="975">
        <v>4900</v>
      </c>
      <c r="D19" s="975">
        <v>5010</v>
      </c>
      <c r="E19" s="975">
        <v>5170</v>
      </c>
      <c r="F19" s="975">
        <v>5300</v>
      </c>
      <c r="G19" s="975">
        <v>5955</v>
      </c>
      <c r="H19" s="975">
        <v>6140</v>
      </c>
      <c r="I19" s="975">
        <v>6135</v>
      </c>
      <c r="J19" s="975">
        <v>6395</v>
      </c>
      <c r="K19" s="975">
        <v>6480</v>
      </c>
      <c r="L19" s="975">
        <v>6455</v>
      </c>
      <c r="M19" s="975">
        <v>6440</v>
      </c>
      <c r="N19" s="657">
        <v>1540</v>
      </c>
      <c r="O19" s="893">
        <v>31.428571428571427</v>
      </c>
    </row>
    <row r="20" spans="1:15" x14ac:dyDescent="0.2">
      <c r="A20" s="883"/>
      <c r="B20" s="882" t="s">
        <v>403</v>
      </c>
      <c r="C20" s="975">
        <v>2690</v>
      </c>
      <c r="D20" s="975">
        <v>3025</v>
      </c>
      <c r="E20" s="975">
        <v>3445</v>
      </c>
      <c r="F20" s="975">
        <v>3820</v>
      </c>
      <c r="G20" s="975">
        <v>525</v>
      </c>
      <c r="H20" s="975">
        <v>615</v>
      </c>
      <c r="I20" s="975">
        <v>840</v>
      </c>
      <c r="J20" s="975">
        <v>95</v>
      </c>
      <c r="K20" s="975">
        <v>80</v>
      </c>
      <c r="L20" s="975">
        <v>75</v>
      </c>
      <c r="M20" s="975">
        <v>120</v>
      </c>
      <c r="N20" s="657"/>
      <c r="O20" s="893"/>
    </row>
    <row r="21" spans="1:15" x14ac:dyDescent="0.2">
      <c r="A21" s="883"/>
      <c r="B21" s="882"/>
      <c r="C21" s="976"/>
      <c r="D21" s="976"/>
      <c r="E21" s="976"/>
      <c r="F21" s="976"/>
      <c r="G21" s="976"/>
      <c r="H21" s="976"/>
      <c r="I21" s="976"/>
      <c r="J21" s="976"/>
      <c r="K21" s="976"/>
      <c r="L21" s="976"/>
      <c r="M21" s="976"/>
      <c r="N21" s="835"/>
      <c r="O21" s="893"/>
    </row>
    <row r="22" spans="1:15" x14ac:dyDescent="0.2">
      <c r="A22" s="87"/>
      <c r="B22" s="231" t="s">
        <v>20</v>
      </c>
      <c r="C22" s="977">
        <v>49435</v>
      </c>
      <c r="D22" s="977">
        <v>51395</v>
      </c>
      <c r="E22" s="977">
        <v>53205</v>
      </c>
      <c r="F22" s="977">
        <v>54770</v>
      </c>
      <c r="G22" s="977">
        <v>57235</v>
      </c>
      <c r="H22" s="977">
        <v>59515</v>
      </c>
      <c r="I22" s="977">
        <v>60425</v>
      </c>
      <c r="J22" s="977">
        <v>61770</v>
      </c>
      <c r="K22" s="977">
        <v>62975</v>
      </c>
      <c r="L22" s="977">
        <v>62585</v>
      </c>
      <c r="M22" s="977">
        <v>62990</v>
      </c>
      <c r="N22" s="884">
        <v>13555</v>
      </c>
      <c r="O22" s="910">
        <v>27.419844239910994</v>
      </c>
    </row>
    <row r="23" spans="1:15" x14ac:dyDescent="0.2">
      <c r="A23" s="72"/>
      <c r="B23" s="72"/>
      <c r="C23" s="72"/>
      <c r="D23" s="72"/>
      <c r="E23" s="72"/>
      <c r="F23" s="72"/>
      <c r="G23" s="72"/>
      <c r="H23" s="72"/>
      <c r="I23" s="72"/>
      <c r="J23" s="72"/>
      <c r="K23" s="72"/>
      <c r="L23" s="72"/>
      <c r="M23" s="72"/>
      <c r="N23" s="72"/>
      <c r="O23" s="72"/>
    </row>
    <row r="24" spans="1:15" ht="6" customHeight="1" x14ac:dyDescent="0.2">
      <c r="A24" s="53"/>
      <c r="B24" s="53"/>
      <c r="C24" s="53"/>
      <c r="D24" s="53"/>
      <c r="E24" s="53"/>
      <c r="F24" s="53"/>
      <c r="G24" s="53"/>
      <c r="H24" s="53"/>
      <c r="I24" s="53"/>
      <c r="J24" s="53"/>
      <c r="K24" s="53"/>
      <c r="L24" s="53"/>
      <c r="M24" s="53"/>
      <c r="N24" s="53"/>
      <c r="O24" s="53"/>
    </row>
    <row r="25" spans="1:15" x14ac:dyDescent="0.2">
      <c r="A25" s="65" t="s">
        <v>304</v>
      </c>
      <c r="B25" s="92"/>
      <c r="C25" s="56"/>
      <c r="D25" s="56"/>
      <c r="E25" s="56"/>
      <c r="F25" s="56"/>
      <c r="G25" s="56"/>
      <c r="H25" s="56"/>
      <c r="I25" s="56"/>
      <c r="J25" s="56"/>
      <c r="K25" s="56"/>
      <c r="L25" s="56"/>
      <c r="M25" s="56"/>
      <c r="N25" s="92"/>
      <c r="O25" s="66" t="s">
        <v>242</v>
      </c>
    </row>
    <row r="26" spans="1:15" x14ac:dyDescent="0.2">
      <c r="A26" s="1064" t="str">
        <f>CONCATENATE("Veränderung der sozialversicherungspflichtig Beschäftigten ",$C$5,"-",$M$5," (absolut) in den Stadtbezirken")</f>
        <v>Veränderung der sozialversicherungspflichtig Beschäftigten 2011-2021 (absolut) in den Stadtbezirken</v>
      </c>
      <c r="B26" s="53"/>
      <c r="C26" s="53"/>
      <c r="D26" s="53"/>
      <c r="E26" s="53"/>
      <c r="F26" s="53"/>
      <c r="G26" s="53"/>
      <c r="H26" s="53"/>
      <c r="I26" s="53"/>
      <c r="J26" s="53"/>
      <c r="K26" s="53"/>
      <c r="L26" s="53"/>
      <c r="M26" s="53"/>
      <c r="N26" s="53"/>
      <c r="O26" s="53"/>
    </row>
    <row r="27" spans="1:15" x14ac:dyDescent="0.2">
      <c r="A27" s="53"/>
      <c r="B27" s="53"/>
      <c r="C27" s="53"/>
      <c r="D27" s="53"/>
      <c r="E27" s="53"/>
      <c r="F27" s="53"/>
      <c r="G27" s="53"/>
      <c r="H27" s="53"/>
      <c r="I27" s="53"/>
      <c r="J27" s="53"/>
      <c r="K27" s="53"/>
      <c r="L27" s="53"/>
      <c r="M27" s="53"/>
      <c r="N27" s="53"/>
      <c r="O27" s="53"/>
    </row>
    <row r="28" spans="1:15" x14ac:dyDescent="0.2">
      <c r="A28" s="53"/>
      <c r="B28" s="53"/>
      <c r="C28" s="53"/>
      <c r="D28" s="53"/>
      <c r="E28" s="53"/>
      <c r="F28" s="53"/>
      <c r="G28" s="53"/>
      <c r="H28" s="53"/>
      <c r="I28" s="53"/>
      <c r="J28" s="53"/>
      <c r="K28" s="53"/>
      <c r="L28" s="53"/>
      <c r="M28" s="53"/>
      <c r="N28" s="53"/>
      <c r="O28" s="53"/>
    </row>
    <row r="29" spans="1:15" x14ac:dyDescent="0.2">
      <c r="A29" s="53"/>
      <c r="B29" s="53"/>
      <c r="C29" s="53"/>
      <c r="D29" s="53"/>
      <c r="E29" s="53"/>
      <c r="F29" s="53"/>
      <c r="G29" s="53"/>
      <c r="H29" s="53"/>
      <c r="I29" s="53"/>
      <c r="J29" s="53"/>
      <c r="K29" s="53"/>
      <c r="L29" s="53"/>
      <c r="M29" s="53"/>
      <c r="N29" s="53"/>
      <c r="O29" s="53"/>
    </row>
    <row r="30" spans="1:15" x14ac:dyDescent="0.2">
      <c r="A30" s="53"/>
      <c r="B30" s="53"/>
      <c r="C30" s="53"/>
      <c r="D30" s="53"/>
      <c r="E30" s="53"/>
      <c r="F30" s="53"/>
      <c r="G30" s="53"/>
      <c r="H30" s="53"/>
      <c r="I30" s="53"/>
      <c r="J30" s="53"/>
      <c r="K30" s="53"/>
      <c r="L30" s="53"/>
      <c r="M30" s="53"/>
      <c r="N30" s="53"/>
      <c r="O30" s="53"/>
    </row>
    <row r="31" spans="1:15" x14ac:dyDescent="0.2">
      <c r="A31" s="53"/>
      <c r="B31" s="53"/>
      <c r="C31" s="53"/>
      <c r="D31" s="53"/>
      <c r="E31" s="53"/>
      <c r="F31" s="53"/>
      <c r="G31" s="53"/>
      <c r="H31" s="53"/>
      <c r="I31" s="53"/>
      <c r="J31" s="53"/>
      <c r="K31" s="53"/>
      <c r="L31" s="53"/>
      <c r="M31" s="53"/>
      <c r="N31" s="53"/>
      <c r="O31" s="53"/>
    </row>
    <row r="32" spans="1:15" x14ac:dyDescent="0.2">
      <c r="A32" s="53"/>
      <c r="B32" s="53"/>
      <c r="C32" s="53"/>
      <c r="D32" s="53"/>
      <c r="E32" s="53"/>
      <c r="F32" s="53"/>
      <c r="G32" s="53"/>
      <c r="H32" s="53"/>
      <c r="I32" s="53"/>
      <c r="J32" s="53"/>
      <c r="K32" s="53"/>
      <c r="L32" s="53"/>
      <c r="M32" s="53"/>
      <c r="N32" s="53"/>
      <c r="O32" s="53"/>
    </row>
    <row r="33" spans="1:15" x14ac:dyDescent="0.2">
      <c r="A33" s="53"/>
      <c r="B33" s="53"/>
      <c r="C33" s="53"/>
      <c r="D33" s="53"/>
      <c r="E33" s="53"/>
      <c r="F33" s="53"/>
      <c r="G33" s="53"/>
      <c r="H33" s="53"/>
      <c r="I33" s="53"/>
      <c r="J33" s="53"/>
      <c r="K33" s="53"/>
      <c r="L33" s="53"/>
      <c r="M33" s="53"/>
      <c r="N33" s="53"/>
      <c r="O33" s="53"/>
    </row>
    <row r="34" spans="1:15" x14ac:dyDescent="0.2">
      <c r="A34" s="53"/>
      <c r="B34" s="53"/>
      <c r="C34" s="53"/>
      <c r="D34" s="53"/>
      <c r="E34" s="53"/>
      <c r="F34" s="53"/>
      <c r="G34" s="53"/>
      <c r="H34" s="53"/>
      <c r="I34" s="53"/>
      <c r="J34" s="53"/>
      <c r="K34" s="53"/>
      <c r="L34" s="53"/>
      <c r="M34" s="53"/>
      <c r="N34" s="53"/>
      <c r="O34" s="53"/>
    </row>
    <row r="35" spans="1:15" x14ac:dyDescent="0.2">
      <c r="A35" s="53"/>
      <c r="B35" s="53"/>
      <c r="C35" s="53"/>
      <c r="D35" s="53"/>
      <c r="E35" s="53"/>
      <c r="F35" s="53"/>
      <c r="G35" s="53"/>
      <c r="H35" s="53"/>
      <c r="I35" s="53"/>
      <c r="J35" s="53"/>
      <c r="K35" s="53"/>
      <c r="L35" s="53"/>
      <c r="M35" s="53"/>
      <c r="N35" s="53"/>
      <c r="O35" s="53"/>
    </row>
    <row r="36" spans="1:15" x14ac:dyDescent="0.2">
      <c r="A36" s="53"/>
      <c r="B36" s="53"/>
      <c r="C36" s="53"/>
      <c r="D36" s="53"/>
      <c r="E36" s="53"/>
      <c r="F36" s="53"/>
      <c r="G36" s="53"/>
      <c r="H36" s="53"/>
      <c r="I36" s="53"/>
      <c r="J36" s="53"/>
      <c r="K36" s="53"/>
      <c r="L36" s="53"/>
      <c r="M36" s="53"/>
      <c r="N36" s="53"/>
      <c r="O36" s="53"/>
    </row>
    <row r="37" spans="1:15" x14ac:dyDescent="0.2">
      <c r="A37" s="53"/>
      <c r="B37" s="53"/>
      <c r="C37" s="53"/>
      <c r="D37" s="53"/>
      <c r="E37" s="53"/>
      <c r="F37" s="53"/>
      <c r="G37" s="53"/>
      <c r="H37" s="53"/>
      <c r="I37" s="53"/>
      <c r="J37" s="53"/>
      <c r="K37" s="53"/>
      <c r="L37" s="53"/>
      <c r="M37" s="53"/>
      <c r="N37" s="53"/>
      <c r="O37" s="53"/>
    </row>
    <row r="38" spans="1:15" x14ac:dyDescent="0.2">
      <c r="A38" s="53"/>
      <c r="B38" s="53"/>
      <c r="C38" s="53"/>
      <c r="D38" s="53"/>
      <c r="E38" s="53"/>
      <c r="F38" s="53"/>
      <c r="G38" s="53"/>
      <c r="H38" s="53"/>
      <c r="I38" s="53"/>
      <c r="J38" s="53"/>
      <c r="K38" s="53"/>
      <c r="L38" s="53"/>
      <c r="M38" s="53"/>
      <c r="N38" s="53"/>
      <c r="O38" s="53"/>
    </row>
    <row r="39" spans="1:15" x14ac:dyDescent="0.2">
      <c r="A39" s="53"/>
      <c r="B39" s="53"/>
      <c r="C39" s="53"/>
      <c r="D39" s="53"/>
      <c r="E39" s="53"/>
      <c r="F39" s="53"/>
      <c r="G39" s="53"/>
      <c r="H39" s="53"/>
      <c r="I39" s="53"/>
      <c r="J39" s="53"/>
      <c r="K39" s="53"/>
      <c r="L39" s="53"/>
      <c r="M39" s="53"/>
      <c r="N39" s="53"/>
      <c r="O39" s="53"/>
    </row>
    <row r="40" spans="1:15" x14ac:dyDescent="0.2">
      <c r="A40" s="53"/>
      <c r="B40" s="53"/>
      <c r="C40" s="53"/>
      <c r="D40" s="53"/>
      <c r="E40" s="53"/>
      <c r="F40" s="53"/>
      <c r="G40" s="53"/>
      <c r="H40" s="53"/>
      <c r="I40" s="53"/>
      <c r="J40" s="53"/>
      <c r="K40" s="53"/>
      <c r="L40" s="53"/>
      <c r="M40" s="53"/>
      <c r="N40" s="53"/>
      <c r="O40" s="53"/>
    </row>
    <row r="41" spans="1:15" x14ac:dyDescent="0.2">
      <c r="A41" s="53"/>
      <c r="B41" s="53"/>
      <c r="C41" s="53"/>
      <c r="D41" s="53"/>
      <c r="E41" s="53"/>
      <c r="F41" s="53"/>
      <c r="G41" s="53"/>
      <c r="H41" s="53"/>
      <c r="I41" s="53"/>
      <c r="J41" s="53"/>
      <c r="K41" s="53"/>
      <c r="L41" s="53"/>
      <c r="M41" s="53"/>
      <c r="N41" s="53"/>
      <c r="O41" s="53"/>
    </row>
    <row r="42" spans="1:15" x14ac:dyDescent="0.2">
      <c r="A42" s="53"/>
      <c r="B42" s="53"/>
      <c r="C42" s="53"/>
      <c r="D42" s="53"/>
      <c r="E42" s="53"/>
      <c r="F42" s="53"/>
      <c r="G42" s="53"/>
      <c r="H42" s="53"/>
      <c r="I42" s="53"/>
      <c r="J42" s="53"/>
      <c r="K42" s="53"/>
      <c r="L42" s="53"/>
      <c r="M42" s="53"/>
      <c r="N42" s="53"/>
      <c r="O42" s="53"/>
    </row>
    <row r="43" spans="1:15" x14ac:dyDescent="0.2">
      <c r="A43" s="53"/>
      <c r="B43" s="53"/>
      <c r="C43" s="53"/>
      <c r="D43" s="53"/>
      <c r="E43" s="53"/>
      <c r="F43" s="53"/>
      <c r="G43" s="53"/>
      <c r="H43" s="53"/>
      <c r="I43" s="53"/>
      <c r="J43" s="53"/>
      <c r="K43" s="53"/>
      <c r="L43" s="53"/>
      <c r="M43" s="53"/>
      <c r="N43" s="53"/>
      <c r="O43" s="53"/>
    </row>
    <row r="44" spans="1:15" x14ac:dyDescent="0.2">
      <c r="A44" s="53"/>
      <c r="B44" s="53"/>
      <c r="C44" s="53"/>
      <c r="D44" s="53"/>
      <c r="E44" s="53"/>
      <c r="F44" s="53"/>
      <c r="G44" s="53"/>
      <c r="H44" s="53"/>
      <c r="I44" s="53"/>
      <c r="J44" s="53"/>
      <c r="K44" s="53"/>
      <c r="L44" s="53"/>
      <c r="M44" s="53"/>
      <c r="N44" s="53"/>
      <c r="O44" s="53"/>
    </row>
    <row r="45" spans="1:15" x14ac:dyDescent="0.2">
      <c r="A45" s="53"/>
      <c r="B45" s="53"/>
      <c r="C45" s="53"/>
      <c r="D45" s="53"/>
      <c r="E45" s="53"/>
      <c r="F45" s="53"/>
      <c r="G45" s="53"/>
      <c r="H45" s="53"/>
      <c r="I45" s="53"/>
      <c r="J45" s="53"/>
      <c r="K45" s="53"/>
      <c r="L45" s="53"/>
      <c r="M45" s="53"/>
      <c r="N45" s="53"/>
      <c r="O45" s="53"/>
    </row>
    <row r="46" spans="1:15" x14ac:dyDescent="0.2">
      <c r="A46" s="53"/>
      <c r="B46" s="53"/>
      <c r="C46" s="53"/>
      <c r="D46" s="53"/>
      <c r="E46" s="53"/>
      <c r="F46" s="53"/>
      <c r="G46" s="53"/>
      <c r="H46" s="53"/>
      <c r="I46" s="53"/>
      <c r="J46" s="53"/>
      <c r="K46" s="53"/>
      <c r="L46" s="53"/>
      <c r="M46" s="53"/>
      <c r="N46" s="53"/>
      <c r="O46" s="53"/>
    </row>
    <row r="47" spans="1:15" x14ac:dyDescent="0.2">
      <c r="A47" s="53"/>
      <c r="B47" s="53"/>
      <c r="C47" s="53"/>
      <c r="D47" s="53"/>
      <c r="E47" s="53"/>
      <c r="F47" s="53"/>
      <c r="G47" s="53"/>
      <c r="H47" s="53"/>
      <c r="I47" s="53"/>
      <c r="J47" s="53"/>
      <c r="K47" s="53"/>
      <c r="L47" s="53"/>
      <c r="M47" s="53"/>
      <c r="N47" s="53"/>
      <c r="O47" s="53"/>
    </row>
    <row r="48" spans="1:15" x14ac:dyDescent="0.2">
      <c r="A48" s="53"/>
      <c r="B48" s="53"/>
      <c r="C48" s="53"/>
      <c r="D48" s="53"/>
      <c r="E48" s="53"/>
      <c r="F48" s="53"/>
      <c r="G48" s="53"/>
      <c r="H48" s="53"/>
      <c r="I48" s="53"/>
      <c r="J48" s="53"/>
      <c r="K48" s="53"/>
      <c r="L48" s="53"/>
      <c r="M48" s="53"/>
      <c r="N48" s="53"/>
      <c r="O48" s="53"/>
    </row>
    <row r="49" spans="1:15" x14ac:dyDescent="0.2">
      <c r="A49" s="53"/>
      <c r="B49" s="53"/>
      <c r="C49" s="53"/>
      <c r="D49" s="53"/>
      <c r="E49" s="53"/>
      <c r="F49" s="53"/>
      <c r="G49" s="53"/>
      <c r="H49" s="53"/>
      <c r="I49" s="53"/>
      <c r="J49" s="53"/>
      <c r="K49" s="53"/>
      <c r="L49" s="53"/>
      <c r="M49" s="53"/>
      <c r="N49" s="53"/>
      <c r="O49" s="53"/>
    </row>
    <row r="50" spans="1:15" x14ac:dyDescent="0.2">
      <c r="A50" s="53"/>
      <c r="B50" s="53"/>
      <c r="C50" s="53"/>
      <c r="D50" s="53"/>
      <c r="E50" s="53"/>
      <c r="F50" s="53"/>
      <c r="G50" s="53"/>
      <c r="H50" s="53"/>
      <c r="I50" s="53"/>
      <c r="J50" s="53"/>
      <c r="K50" s="53"/>
      <c r="L50" s="53"/>
      <c r="M50" s="53"/>
      <c r="N50" s="53"/>
      <c r="O50" s="53"/>
    </row>
    <row r="51" spans="1:15" x14ac:dyDescent="0.2">
      <c r="A51" s="53"/>
      <c r="B51" s="53"/>
      <c r="C51" s="53"/>
      <c r="D51" s="53"/>
      <c r="E51" s="53"/>
      <c r="F51" s="53"/>
      <c r="G51" s="53"/>
      <c r="H51" s="53"/>
      <c r="I51" s="53"/>
      <c r="J51" s="53"/>
      <c r="K51" s="53"/>
      <c r="L51" s="53"/>
      <c r="M51" s="53"/>
      <c r="N51" s="53"/>
      <c r="O51" s="53"/>
    </row>
    <row r="52" spans="1:15" x14ac:dyDescent="0.2">
      <c r="A52" s="53"/>
      <c r="B52" s="53"/>
      <c r="C52" s="53"/>
      <c r="D52" s="53"/>
      <c r="E52" s="53"/>
      <c r="F52" s="53"/>
      <c r="G52" s="53"/>
      <c r="H52" s="53"/>
      <c r="I52" s="53"/>
      <c r="J52" s="53"/>
      <c r="K52" s="53"/>
      <c r="L52" s="53"/>
      <c r="M52" s="53"/>
      <c r="N52" s="53"/>
      <c r="O52" s="53"/>
    </row>
    <row r="53" spans="1:15" x14ac:dyDescent="0.2">
      <c r="A53" s="53"/>
      <c r="B53" s="53"/>
      <c r="C53" s="53"/>
      <c r="D53" s="53"/>
      <c r="E53" s="53"/>
      <c r="F53" s="53"/>
      <c r="G53" s="53"/>
      <c r="H53" s="53"/>
      <c r="I53" s="53"/>
      <c r="J53" s="53"/>
      <c r="K53" s="53"/>
      <c r="L53" s="53"/>
      <c r="M53" s="53"/>
      <c r="N53" s="53"/>
      <c r="O53" s="53"/>
    </row>
    <row r="54" spans="1:15" x14ac:dyDescent="0.2">
      <c r="A54" s="53"/>
      <c r="B54" s="53"/>
      <c r="C54" s="53"/>
      <c r="D54" s="53"/>
      <c r="E54" s="53"/>
      <c r="F54" s="53"/>
      <c r="G54" s="53"/>
      <c r="H54" s="53"/>
      <c r="I54" s="53"/>
      <c r="J54" s="53"/>
      <c r="K54" s="53"/>
      <c r="L54" s="53"/>
      <c r="M54" s="53"/>
      <c r="N54" s="53"/>
      <c r="O54" s="53"/>
    </row>
    <row r="55" spans="1:15" x14ac:dyDescent="0.2">
      <c r="A55" s="53"/>
      <c r="B55" s="53"/>
      <c r="C55" s="53"/>
      <c r="D55" s="53"/>
      <c r="E55" s="53"/>
      <c r="F55" s="53"/>
      <c r="G55" s="53"/>
      <c r="H55" s="53"/>
      <c r="I55" s="53"/>
      <c r="J55" s="53"/>
      <c r="K55" s="53"/>
      <c r="L55" s="53"/>
      <c r="M55" s="53"/>
      <c r="N55" s="53"/>
      <c r="O55" s="53"/>
    </row>
    <row r="56" spans="1:15" x14ac:dyDescent="0.2">
      <c r="A56" s="1064" t="str">
        <f>CONCATENATE("Veränderung der sozialversicherungspflichtig Beschäftigten ",$C$5,"-",$M$5," (prozentual) in den Stadtbezirken")</f>
        <v>Veränderung der sozialversicherungspflichtig Beschäftigten 2011-2021 (prozentual) in den Stadtbezirken</v>
      </c>
      <c r="B56" s="53"/>
      <c r="C56" s="53"/>
      <c r="D56" s="53"/>
      <c r="E56" s="53"/>
      <c r="F56" s="53"/>
      <c r="G56" s="53" t="s">
        <v>335</v>
      </c>
      <c r="H56" s="53"/>
      <c r="I56" s="53"/>
      <c r="J56" s="53"/>
      <c r="K56" s="53"/>
      <c r="L56" s="53"/>
      <c r="M56" s="53"/>
      <c r="N56" s="53"/>
      <c r="O56" s="53"/>
    </row>
    <row r="57" spans="1:15" x14ac:dyDescent="0.2">
      <c r="A57" s="53"/>
      <c r="B57" s="53"/>
      <c r="C57" s="53"/>
      <c r="D57" s="53"/>
      <c r="E57" s="53"/>
      <c r="F57" s="53"/>
      <c r="G57" s="53"/>
      <c r="H57" s="53"/>
      <c r="I57" s="53"/>
      <c r="J57" s="53"/>
      <c r="K57" s="53"/>
      <c r="L57" s="53"/>
      <c r="M57" s="53"/>
      <c r="N57" s="53"/>
      <c r="O57" s="53"/>
    </row>
    <row r="58" spans="1:15" x14ac:dyDescent="0.2">
      <c r="A58" s="53"/>
      <c r="B58" s="53"/>
      <c r="C58" s="53"/>
      <c r="D58" s="53"/>
      <c r="E58" s="53"/>
      <c r="F58" s="53"/>
      <c r="G58" s="53"/>
      <c r="H58" s="53"/>
      <c r="I58" s="53"/>
      <c r="J58" s="53"/>
      <c r="K58" s="53"/>
      <c r="L58" s="53"/>
      <c r="M58" s="53"/>
      <c r="N58" s="53"/>
      <c r="O58" s="53"/>
    </row>
    <row r="59" spans="1:15" x14ac:dyDescent="0.2">
      <c r="A59" s="53"/>
      <c r="B59" s="53"/>
      <c r="C59" s="53"/>
      <c r="D59" s="53"/>
      <c r="E59" s="53"/>
      <c r="F59" s="53"/>
      <c r="G59" s="53"/>
      <c r="H59" s="53"/>
      <c r="I59" s="53"/>
      <c r="J59" s="53"/>
      <c r="K59" s="53"/>
      <c r="L59" s="53"/>
      <c r="M59" s="53"/>
      <c r="N59" s="53"/>
      <c r="O59" s="53"/>
    </row>
    <row r="60" spans="1:15" x14ac:dyDescent="0.2">
      <c r="A60" s="53"/>
      <c r="B60" s="53"/>
      <c r="C60" s="53"/>
      <c r="D60" s="53"/>
      <c r="E60" s="53"/>
      <c r="F60" s="53"/>
      <c r="G60" s="53"/>
      <c r="H60" s="53"/>
      <c r="I60" s="53"/>
      <c r="J60" s="53"/>
      <c r="K60" s="53"/>
      <c r="L60" s="53"/>
      <c r="M60" s="53"/>
      <c r="N60" s="53"/>
      <c r="O60" s="53"/>
    </row>
    <row r="61" spans="1:15" x14ac:dyDescent="0.2">
      <c r="A61" s="53"/>
      <c r="B61" s="53"/>
      <c r="C61" s="53"/>
      <c r="D61" s="53"/>
      <c r="E61" s="53"/>
      <c r="F61" s="53"/>
      <c r="G61" s="53"/>
      <c r="H61" s="53"/>
      <c r="I61" s="53"/>
      <c r="J61" s="53"/>
      <c r="K61" s="53"/>
      <c r="L61" s="53"/>
      <c r="M61" s="53"/>
      <c r="N61" s="53"/>
      <c r="O61" s="53"/>
    </row>
    <row r="62" spans="1:15" x14ac:dyDescent="0.2">
      <c r="A62" s="53"/>
      <c r="B62" s="53"/>
      <c r="C62" s="53"/>
      <c r="D62" s="53"/>
      <c r="E62" s="53"/>
      <c r="F62" s="53"/>
      <c r="G62" s="53"/>
      <c r="H62" s="53"/>
      <c r="I62" s="53"/>
      <c r="J62" s="53"/>
      <c r="K62" s="53"/>
      <c r="L62" s="53"/>
      <c r="M62" s="53"/>
      <c r="N62" s="53"/>
      <c r="O62" s="53"/>
    </row>
    <row r="63" spans="1:15" x14ac:dyDescent="0.2">
      <c r="A63" s="53"/>
      <c r="B63" s="53"/>
      <c r="C63" s="53"/>
      <c r="D63" s="53"/>
      <c r="E63" s="53"/>
      <c r="F63" s="53"/>
      <c r="G63" s="53"/>
      <c r="H63" s="53"/>
      <c r="I63" s="53"/>
      <c r="J63" s="53"/>
      <c r="K63" s="53"/>
      <c r="L63" s="53"/>
      <c r="M63" s="53"/>
      <c r="N63" s="53"/>
      <c r="O63" s="53"/>
    </row>
    <row r="64" spans="1:15" x14ac:dyDescent="0.2">
      <c r="A64" s="53"/>
      <c r="B64" s="53"/>
      <c r="C64" s="53"/>
      <c r="D64" s="53"/>
      <c r="E64" s="53"/>
      <c r="F64" s="53"/>
      <c r="G64" s="53"/>
      <c r="H64" s="53"/>
      <c r="I64" s="53"/>
      <c r="J64" s="53"/>
      <c r="K64" s="53"/>
      <c r="L64" s="53"/>
      <c r="M64" s="53"/>
      <c r="N64" s="53"/>
      <c r="O64" s="53"/>
    </row>
    <row r="65" spans="1:15" x14ac:dyDescent="0.2">
      <c r="A65" s="53"/>
      <c r="B65" s="53"/>
      <c r="C65" s="53"/>
      <c r="D65" s="53"/>
      <c r="E65" s="53"/>
      <c r="F65" s="53"/>
      <c r="G65" s="53"/>
      <c r="H65" s="53"/>
      <c r="I65" s="53"/>
      <c r="J65" s="53"/>
      <c r="K65" s="53"/>
      <c r="L65" s="53"/>
      <c r="M65" s="53"/>
      <c r="N65" s="53"/>
      <c r="O65" s="53"/>
    </row>
    <row r="66" spans="1:15" x14ac:dyDescent="0.2">
      <c r="A66" s="53"/>
      <c r="B66" s="53"/>
      <c r="C66" s="53"/>
      <c r="D66" s="53"/>
      <c r="E66" s="53"/>
      <c r="F66" s="53"/>
      <c r="G66" s="53"/>
      <c r="H66" s="53"/>
      <c r="I66" s="53"/>
      <c r="J66" s="53"/>
      <c r="K66" s="53"/>
      <c r="L66" s="53"/>
      <c r="M66" s="53"/>
      <c r="N66" s="53"/>
      <c r="O66" s="53"/>
    </row>
    <row r="67" spans="1:15" x14ac:dyDescent="0.2">
      <c r="A67" s="53"/>
      <c r="B67" s="53"/>
      <c r="C67" s="53"/>
      <c r="D67" s="53"/>
      <c r="E67" s="53"/>
      <c r="F67" s="53"/>
      <c r="G67" s="53"/>
      <c r="H67" s="53"/>
      <c r="I67" s="53"/>
      <c r="J67" s="53"/>
      <c r="K67" s="53"/>
      <c r="L67" s="53"/>
      <c r="M67" s="53"/>
      <c r="N67" s="53"/>
      <c r="O67" s="53"/>
    </row>
    <row r="68" spans="1:15" x14ac:dyDescent="0.2">
      <c r="A68" s="53"/>
      <c r="B68" s="53"/>
      <c r="C68" s="53"/>
      <c r="D68" s="53"/>
      <c r="E68" s="53"/>
      <c r="F68" s="53"/>
      <c r="G68" s="53"/>
      <c r="H68" s="53"/>
      <c r="I68" s="53"/>
      <c r="J68" s="53"/>
      <c r="K68" s="53"/>
      <c r="L68" s="53"/>
      <c r="M68" s="53"/>
      <c r="N68" s="53"/>
      <c r="O68" s="53"/>
    </row>
    <row r="69" spans="1:15" x14ac:dyDescent="0.2">
      <c r="A69" s="53"/>
      <c r="B69" s="53"/>
      <c r="C69" s="53"/>
      <c r="D69" s="53"/>
      <c r="E69" s="53"/>
      <c r="F69" s="53"/>
      <c r="G69" s="53"/>
      <c r="H69" s="53"/>
      <c r="I69" s="53"/>
      <c r="J69" s="53"/>
      <c r="K69" s="53"/>
      <c r="L69" s="53"/>
      <c r="M69" s="53"/>
      <c r="N69" s="53"/>
      <c r="O69" s="53"/>
    </row>
    <row r="70" spans="1:15" x14ac:dyDescent="0.2">
      <c r="A70" s="53"/>
      <c r="B70" s="53"/>
      <c r="C70" s="53"/>
      <c r="D70" s="53"/>
      <c r="E70" s="53"/>
      <c r="F70" s="53"/>
      <c r="G70" s="53"/>
      <c r="H70" s="53"/>
      <c r="I70" s="53"/>
      <c r="J70" s="53"/>
      <c r="K70" s="53"/>
      <c r="L70" s="53"/>
      <c r="M70" s="53"/>
      <c r="N70" s="53"/>
      <c r="O70" s="53"/>
    </row>
    <row r="71" spans="1:15" x14ac:dyDescent="0.2">
      <c r="A71" s="53"/>
      <c r="B71" s="53"/>
      <c r="C71" s="53"/>
      <c r="D71" s="53"/>
      <c r="E71" s="53"/>
      <c r="F71" s="53"/>
      <c r="G71" s="53"/>
      <c r="H71" s="53"/>
      <c r="I71" s="53"/>
      <c r="J71" s="53"/>
      <c r="K71" s="53"/>
      <c r="L71" s="53"/>
      <c r="M71" s="53"/>
      <c r="N71" s="53"/>
      <c r="O71" s="53"/>
    </row>
    <row r="72" spans="1:15" x14ac:dyDescent="0.2">
      <c r="A72" s="53"/>
      <c r="B72" s="53"/>
      <c r="C72" s="53"/>
      <c r="D72" s="53"/>
      <c r="E72" s="53"/>
      <c r="F72" s="53"/>
      <c r="G72" s="53"/>
      <c r="H72" s="53"/>
      <c r="I72" s="53"/>
      <c r="J72" s="53"/>
      <c r="K72" s="53"/>
      <c r="L72" s="53"/>
      <c r="M72" s="53"/>
      <c r="N72" s="53"/>
      <c r="O72" s="53"/>
    </row>
    <row r="73" spans="1:15" x14ac:dyDescent="0.2">
      <c r="A73" s="53"/>
      <c r="B73" s="53"/>
      <c r="C73" s="53"/>
      <c r="D73" s="53"/>
      <c r="E73" s="53"/>
      <c r="F73" s="53"/>
      <c r="G73" s="53"/>
      <c r="H73" s="53"/>
      <c r="I73" s="53"/>
      <c r="J73" s="53"/>
      <c r="K73" s="53"/>
      <c r="L73" s="53"/>
      <c r="M73" s="53"/>
      <c r="N73" s="53"/>
      <c r="O73" s="53"/>
    </row>
    <row r="74" spans="1:15" x14ac:dyDescent="0.2">
      <c r="A74" s="53"/>
      <c r="B74" s="53"/>
      <c r="C74" s="53"/>
      <c r="D74" s="53"/>
      <c r="E74" s="53"/>
      <c r="F74" s="53"/>
      <c r="G74" s="53"/>
      <c r="H74" s="53"/>
      <c r="I74" s="53"/>
      <c r="J74" s="53"/>
      <c r="K74" s="53"/>
      <c r="L74" s="53"/>
      <c r="M74" s="53"/>
      <c r="N74" s="53"/>
      <c r="O74" s="53"/>
    </row>
    <row r="75" spans="1:15" x14ac:dyDescent="0.2">
      <c r="A75" s="53"/>
      <c r="B75" s="53"/>
      <c r="C75" s="53"/>
      <c r="D75" s="53"/>
      <c r="E75" s="53"/>
      <c r="F75" s="53"/>
      <c r="G75" s="53"/>
      <c r="H75" s="53"/>
      <c r="I75" s="53"/>
      <c r="J75" s="53"/>
      <c r="K75" s="53"/>
      <c r="L75" s="53"/>
      <c r="M75" s="53"/>
      <c r="N75" s="53"/>
      <c r="O75" s="53"/>
    </row>
    <row r="76" spans="1:15" x14ac:dyDescent="0.2">
      <c r="A76" s="53"/>
      <c r="B76" s="53"/>
      <c r="C76" s="53"/>
      <c r="D76" s="53"/>
      <c r="E76" s="53"/>
      <c r="F76" s="53"/>
      <c r="G76" s="53"/>
      <c r="H76" s="53"/>
      <c r="I76" s="53"/>
      <c r="J76" s="53"/>
      <c r="K76" s="53"/>
      <c r="L76" s="53"/>
      <c r="M76" s="53"/>
      <c r="N76" s="53"/>
      <c r="O76" s="53"/>
    </row>
    <row r="77" spans="1:15" x14ac:dyDescent="0.2">
      <c r="A77" s="53"/>
      <c r="B77" s="53"/>
      <c r="C77" s="53"/>
      <c r="D77" s="53"/>
      <c r="E77" s="53"/>
      <c r="F77" s="53"/>
      <c r="G77" s="53"/>
      <c r="H77" s="53"/>
      <c r="I77" s="53"/>
      <c r="J77" s="53"/>
      <c r="K77" s="53"/>
      <c r="L77" s="53"/>
      <c r="M77" s="53"/>
      <c r="N77" s="53"/>
      <c r="O77" s="53"/>
    </row>
    <row r="78" spans="1:15" x14ac:dyDescent="0.2">
      <c r="A78" s="53"/>
      <c r="B78" s="53"/>
      <c r="C78" s="53"/>
      <c r="D78" s="53"/>
      <c r="E78" s="53"/>
      <c r="F78" s="53"/>
      <c r="G78" s="53"/>
      <c r="H78" s="53"/>
      <c r="I78" s="53"/>
      <c r="J78" s="53"/>
      <c r="K78" s="53"/>
      <c r="L78" s="53"/>
      <c r="M78" s="53"/>
      <c r="N78" s="53"/>
      <c r="O78" s="53"/>
    </row>
    <row r="79" spans="1:15" x14ac:dyDescent="0.2">
      <c r="A79" s="53"/>
      <c r="B79" s="53"/>
      <c r="C79" s="53"/>
      <c r="D79" s="53"/>
      <c r="E79" s="53"/>
      <c r="F79" s="53"/>
      <c r="G79" s="53"/>
      <c r="H79" s="53"/>
      <c r="I79" s="53"/>
      <c r="J79" s="53"/>
      <c r="K79" s="53"/>
      <c r="L79" s="53"/>
      <c r="M79" s="53"/>
      <c r="N79" s="53"/>
      <c r="O79" s="53"/>
    </row>
    <row r="80" spans="1:15" x14ac:dyDescent="0.2">
      <c r="A80" s="53"/>
      <c r="B80" s="53"/>
      <c r="C80" s="53"/>
      <c r="D80" s="53"/>
      <c r="E80" s="53"/>
      <c r="F80" s="53"/>
      <c r="G80" s="53"/>
      <c r="H80" s="53"/>
      <c r="I80" s="53"/>
      <c r="J80" s="53"/>
      <c r="K80" s="53"/>
      <c r="L80" s="53"/>
      <c r="M80" s="53"/>
      <c r="N80" s="53"/>
      <c r="O80" s="53"/>
    </row>
    <row r="81" spans="1:15" x14ac:dyDescent="0.2">
      <c r="A81" s="53"/>
      <c r="B81" s="53"/>
      <c r="C81" s="53"/>
      <c r="D81" s="53"/>
      <c r="E81" s="53"/>
      <c r="F81" s="53"/>
      <c r="G81" s="53"/>
      <c r="H81" s="53"/>
      <c r="I81" s="53"/>
      <c r="J81" s="53"/>
      <c r="K81" s="53"/>
      <c r="L81" s="53"/>
      <c r="M81" s="53"/>
      <c r="N81" s="53"/>
      <c r="O81" s="53"/>
    </row>
    <row r="82" spans="1:15" x14ac:dyDescent="0.2">
      <c r="A82" s="53"/>
      <c r="B82" s="53"/>
      <c r="C82" s="53"/>
      <c r="D82" s="53"/>
      <c r="E82" s="53"/>
      <c r="F82" s="53"/>
      <c r="G82" s="53"/>
      <c r="H82" s="53"/>
      <c r="I82" s="53"/>
      <c r="J82" s="53"/>
      <c r="K82" s="53"/>
      <c r="L82" s="53"/>
      <c r="M82" s="53"/>
      <c r="N82" s="53"/>
      <c r="O82" s="53"/>
    </row>
    <row r="83" spans="1:15" x14ac:dyDescent="0.2">
      <c r="A83" s="53"/>
      <c r="B83" s="53"/>
      <c r="C83" s="53"/>
      <c r="D83" s="53"/>
      <c r="E83" s="53"/>
      <c r="F83" s="53"/>
      <c r="G83" s="53"/>
      <c r="H83" s="53"/>
      <c r="I83" s="53"/>
      <c r="J83" s="53"/>
      <c r="K83" s="53"/>
      <c r="L83" s="53"/>
      <c r="M83" s="53"/>
      <c r="N83" s="53"/>
      <c r="O83" s="53"/>
    </row>
    <row r="84" spans="1:15" x14ac:dyDescent="0.2">
      <c r="A84" s="53"/>
      <c r="B84" s="53"/>
      <c r="C84" s="53"/>
      <c r="D84" s="53"/>
      <c r="E84" s="53"/>
      <c r="F84" s="53"/>
      <c r="G84" s="53"/>
      <c r="H84" s="53"/>
      <c r="I84" s="53"/>
      <c r="J84" s="53"/>
      <c r="K84" s="53"/>
      <c r="L84" s="53"/>
      <c r="M84" s="53"/>
      <c r="N84" s="53"/>
      <c r="O84" s="53"/>
    </row>
    <row r="85" spans="1:15" x14ac:dyDescent="0.2">
      <c r="A85" s="53"/>
      <c r="B85" s="53"/>
      <c r="C85" s="53"/>
      <c r="D85" s="53"/>
      <c r="E85" s="53"/>
      <c r="F85" s="53"/>
      <c r="G85" s="53"/>
      <c r="H85" s="53"/>
      <c r="I85" s="53"/>
      <c r="J85" s="53"/>
      <c r="K85" s="53"/>
      <c r="L85" s="53"/>
      <c r="M85" s="53"/>
      <c r="N85" s="53"/>
      <c r="O85" s="53"/>
    </row>
    <row r="86" spans="1:15" x14ac:dyDescent="0.2">
      <c r="A86" s="53"/>
      <c r="B86" s="53"/>
      <c r="C86" s="53"/>
      <c r="D86" s="53"/>
      <c r="E86" s="53"/>
      <c r="F86" s="53"/>
      <c r="G86" s="53"/>
      <c r="H86" s="53"/>
      <c r="I86" s="53"/>
      <c r="J86" s="53"/>
      <c r="K86" s="53"/>
      <c r="L86" s="53"/>
      <c r="M86" s="53"/>
      <c r="N86" s="53"/>
      <c r="O86" s="53"/>
    </row>
    <row r="87" spans="1:15" x14ac:dyDescent="0.2">
      <c r="A87" s="53"/>
      <c r="B87" s="53"/>
      <c r="C87" s="53"/>
      <c r="D87" s="53"/>
      <c r="E87" s="53"/>
      <c r="F87" s="53"/>
      <c r="G87" s="53"/>
      <c r="H87" s="53"/>
      <c r="I87" s="53"/>
      <c r="J87" s="53"/>
      <c r="K87" s="53"/>
      <c r="L87" s="53"/>
      <c r="M87" s="53"/>
      <c r="N87" s="53"/>
      <c r="O87" s="53"/>
    </row>
    <row r="88" spans="1:15" x14ac:dyDescent="0.2">
      <c r="A88" s="53"/>
      <c r="B88" s="53"/>
      <c r="C88" s="53"/>
      <c r="D88" s="53"/>
      <c r="E88" s="53"/>
      <c r="F88" s="53"/>
      <c r="G88" s="53" t="s">
        <v>335</v>
      </c>
      <c r="H88" s="53"/>
      <c r="I88" s="53"/>
      <c r="J88" s="53"/>
      <c r="K88" s="53"/>
      <c r="L88" s="53"/>
      <c r="M88" s="53"/>
      <c r="N88" s="53"/>
      <c r="O88" s="53"/>
    </row>
    <row r="89" spans="1:15" x14ac:dyDescent="0.2">
      <c r="A89" s="53"/>
      <c r="B89" s="53"/>
      <c r="C89" s="53"/>
      <c r="D89" s="53"/>
      <c r="E89" s="53"/>
      <c r="F89" s="53"/>
      <c r="G89" s="53"/>
      <c r="H89" s="53"/>
      <c r="I89" s="53"/>
      <c r="J89" s="53"/>
      <c r="K89" s="53"/>
      <c r="L89" s="53"/>
      <c r="M89" s="53"/>
      <c r="N89" s="53"/>
      <c r="O89" s="53"/>
    </row>
    <row r="90" spans="1:15" x14ac:dyDescent="0.2">
      <c r="A90" s="17"/>
      <c r="B90" s="17"/>
      <c r="C90" s="17"/>
      <c r="D90" s="17"/>
      <c r="E90" s="17"/>
      <c r="F90" s="17"/>
      <c r="G90" s="17"/>
      <c r="H90" s="17"/>
      <c r="I90" s="17"/>
      <c r="J90" s="17"/>
      <c r="K90" s="17"/>
      <c r="L90" s="17"/>
      <c r="M90" s="17"/>
      <c r="N90" s="17"/>
      <c r="O90" s="17"/>
    </row>
    <row r="91" spans="1:15" x14ac:dyDescent="0.2">
      <c r="A91" s="17"/>
      <c r="B91" s="17"/>
      <c r="C91" s="17"/>
      <c r="D91" s="17"/>
      <c r="E91" s="17"/>
      <c r="F91" s="17"/>
      <c r="G91" s="17"/>
      <c r="H91" s="17"/>
      <c r="I91" s="17"/>
      <c r="J91" s="17"/>
      <c r="K91" s="17"/>
      <c r="L91" s="17"/>
      <c r="M91" s="17"/>
      <c r="N91" s="17"/>
      <c r="O91" s="17"/>
    </row>
    <row r="92" spans="1:15" x14ac:dyDescent="0.2">
      <c r="A92" s="17"/>
      <c r="B92" s="17"/>
      <c r="C92" s="17"/>
      <c r="D92" s="17"/>
      <c r="E92" s="17"/>
      <c r="F92" s="17"/>
      <c r="G92" s="17"/>
      <c r="H92" s="17"/>
      <c r="I92" s="17"/>
      <c r="J92" s="17"/>
      <c r="K92" s="17"/>
      <c r="L92" s="17"/>
      <c r="M92" s="17"/>
      <c r="N92" s="17"/>
      <c r="O92" s="17"/>
    </row>
  </sheetData>
  <mergeCells count="1">
    <mergeCell ref="N5:O5"/>
  </mergeCells>
  <hyperlinks>
    <hyperlink ref="O1" location="INHALT!A1" display="INHALT!A1" xr:uid="{73FE8379-7D67-4F2C-942C-8003D980D4EB}"/>
  </hyperlinks>
  <printOptions horizontalCentered="1" verticalCentered="1"/>
  <pageMargins left="0.31496062992125984" right="0.31496062992125984" top="0.39370078740157483" bottom="0.39370078740157483"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2C33-A696-4C38-A8B8-70C947FC63A8}">
  <sheetPr>
    <tabColor rgb="FF92D050"/>
  </sheetPr>
  <dimension ref="A1:G124"/>
  <sheetViews>
    <sheetView zoomScale="85" zoomScaleNormal="85" workbookViewId="0">
      <selection activeCell="A4" sqref="A4"/>
    </sheetView>
  </sheetViews>
  <sheetFormatPr baseColWidth="10" defaultColWidth="11.42578125" defaultRowHeight="12.75" x14ac:dyDescent="0.2"/>
  <cols>
    <col min="1" max="1" width="78.42578125" style="4" customWidth="1"/>
    <col min="2" max="2" width="8.7109375" style="4" customWidth="1"/>
    <col min="3" max="3" width="11.42578125" style="4"/>
    <col min="4" max="7" width="11.42578125" style="5"/>
    <col min="8" max="16384" width="11.42578125" style="4"/>
  </cols>
  <sheetData>
    <row r="1" spans="1:7" x14ac:dyDescent="0.2">
      <c r="A1" s="1029"/>
      <c r="B1" s="1029"/>
      <c r="C1" s="1025"/>
      <c r="D1" s="1020"/>
      <c r="E1" s="1020"/>
      <c r="F1" s="1020"/>
      <c r="G1" s="1020"/>
    </row>
    <row r="2" spans="1:7" ht="20.25" x14ac:dyDescent="0.2">
      <c r="A2" s="1030" t="s">
        <v>0</v>
      </c>
      <c r="B2" s="1031"/>
      <c r="C2" s="1025"/>
      <c r="D2" s="1020"/>
      <c r="E2" s="1020"/>
      <c r="F2" s="1020"/>
      <c r="G2" s="1020"/>
    </row>
    <row r="3" spans="1:7" ht="20.25" x14ac:dyDescent="0.2">
      <c r="A3" s="1030" t="s">
        <v>508</v>
      </c>
      <c r="B3" s="1031"/>
      <c r="C3" s="1025"/>
      <c r="D3" s="1020"/>
      <c r="E3" s="1020"/>
      <c r="F3" s="1020"/>
      <c r="G3" s="1020"/>
    </row>
    <row r="4" spans="1:7" s="51" customFormat="1" ht="13.9" customHeight="1" x14ac:dyDescent="0.2">
      <c r="A4" s="1032"/>
      <c r="B4" s="1033"/>
      <c r="C4" s="1034"/>
      <c r="D4" s="1035"/>
      <c r="E4" s="1035"/>
      <c r="F4" s="1035"/>
      <c r="G4" s="1035"/>
    </row>
    <row r="5" spans="1:7" s="51" customFormat="1" ht="13.9" customHeight="1" x14ac:dyDescent="0.4">
      <c r="A5" s="1044"/>
      <c r="B5" s="1045"/>
      <c r="C5" s="1034"/>
      <c r="D5" s="1035"/>
      <c r="E5" s="1035"/>
      <c r="F5" s="1035"/>
      <c r="G5" s="1035"/>
    </row>
    <row r="6" spans="1:7" ht="18" x14ac:dyDescent="0.25">
      <c r="A6" s="1046" t="s">
        <v>12</v>
      </c>
      <c r="B6" s="1047" t="s">
        <v>13</v>
      </c>
      <c r="C6" s="1025"/>
      <c r="D6" s="1020"/>
      <c r="E6" s="1020"/>
      <c r="F6" s="1020"/>
      <c r="G6" s="1020"/>
    </row>
    <row r="7" spans="1:7" ht="18" x14ac:dyDescent="0.25">
      <c r="A7" s="1046"/>
      <c r="B7" s="1047"/>
      <c r="C7" s="1025"/>
      <c r="D7" s="1020"/>
      <c r="E7" s="1020"/>
      <c r="F7" s="1020"/>
      <c r="G7" s="1020"/>
    </row>
    <row r="8" spans="1:7" s="1037" customFormat="1" ht="24" customHeight="1" x14ac:dyDescent="0.2">
      <c r="A8" s="1021" t="s">
        <v>264</v>
      </c>
      <c r="B8" s="1048">
        <v>5</v>
      </c>
      <c r="C8" s="1036"/>
    </row>
    <row r="9" spans="1:7" ht="24" customHeight="1" x14ac:dyDescent="0.3">
      <c r="A9" s="1049"/>
      <c r="B9" s="1028"/>
      <c r="C9" s="1025"/>
      <c r="D9" s="1020"/>
      <c r="E9" s="1020"/>
      <c r="F9" s="1020"/>
      <c r="G9" s="1020"/>
    </row>
    <row r="10" spans="1:7" ht="15.75" x14ac:dyDescent="0.25">
      <c r="A10" s="1027" t="s">
        <v>257</v>
      </c>
      <c r="B10" s="1028"/>
      <c r="C10" s="1025"/>
      <c r="D10" s="1020"/>
      <c r="E10" s="1020"/>
      <c r="F10" s="1020"/>
      <c r="G10" s="1020"/>
    </row>
    <row r="11" spans="1:7" ht="10.15" customHeight="1" x14ac:dyDescent="0.25">
      <c r="A11" s="1027"/>
      <c r="B11" s="1028"/>
      <c r="C11" s="1025"/>
      <c r="D11" s="1020"/>
      <c r="E11" s="1020"/>
      <c r="F11" s="1020"/>
      <c r="G11" s="1020"/>
    </row>
    <row r="12" spans="1:7" s="1039" customFormat="1" ht="24" customHeight="1" x14ac:dyDescent="0.2">
      <c r="A12" s="1021" t="str">
        <f>'Wohnstatus-UBZ-SBZ'!A2</f>
        <v>Bevölkerung der Unterbezirke am 31.12.2021 nach Wohnstatus und Staatsangehörigkeit</v>
      </c>
      <c r="B12" s="1048">
        <v>6</v>
      </c>
      <c r="C12" s="1026"/>
      <c r="D12" s="1038"/>
      <c r="E12" s="1038"/>
      <c r="F12" s="1038"/>
      <c r="G12" s="1038"/>
    </row>
    <row r="13" spans="1:7" s="1039" customFormat="1" ht="28.9" customHeight="1" x14ac:dyDescent="0.2">
      <c r="A13" s="1021" t="str">
        <f>'Übersicht-UBZ-SBZ (HWS) '!A2</f>
        <v>Bevölkerung der Unterbezirke am 31.12.2021 nach Geschlecht und Staatsangehörigkeit</v>
      </c>
      <c r="B13" s="1048">
        <v>8</v>
      </c>
      <c r="C13" s="1026"/>
      <c r="D13" s="1038"/>
      <c r="E13" s="1038"/>
      <c r="F13" s="1038"/>
      <c r="G13" s="1038"/>
    </row>
    <row r="14" spans="1:7" s="1039" customFormat="1" ht="24" customHeight="1" x14ac:dyDescent="0.2">
      <c r="A14" s="1021" t="str">
        <f>'Einw.entwicklung (HWS)'!$A$2</f>
        <v>Absolute Einwohnerentwicklung in den Unterbezirken und Stadtbezirken jährlich</v>
      </c>
      <c r="B14" s="1048">
        <v>11</v>
      </c>
      <c r="C14" s="1026"/>
      <c r="D14" s="1038"/>
      <c r="E14" s="1038"/>
      <c r="F14" s="1038"/>
      <c r="G14" s="1038"/>
    </row>
    <row r="15" spans="1:7" s="1039" customFormat="1" ht="24" customHeight="1" x14ac:dyDescent="0.2">
      <c r="A15" s="1021" t="str">
        <f>'Einw.entw. % (HWS) '!$A$2</f>
        <v>Absolute und prozentuale Einwohnerentwicklung in den Unterbezirken 10 Jahre</v>
      </c>
      <c r="B15" s="1048">
        <v>13</v>
      </c>
      <c r="C15" s="1026"/>
      <c r="D15" s="1038"/>
      <c r="E15" s="1038"/>
      <c r="F15" s="1038"/>
      <c r="G15" s="1038"/>
    </row>
    <row r="16" spans="1:7" s="1039" customFormat="1" ht="24" customHeight="1" x14ac:dyDescent="0.2">
      <c r="A16" s="1021" t="str">
        <f>Bevölkerungsbewegung!$A$2</f>
        <v>Bevölkerungbewegungen Ingolstadts vom 1.1.2021 bis 31.12.2021</v>
      </c>
      <c r="B16" s="1048">
        <v>15</v>
      </c>
      <c r="C16" s="1026"/>
      <c r="D16" s="1038"/>
      <c r="E16" s="1038"/>
      <c r="F16" s="1038"/>
      <c r="G16" s="1038"/>
    </row>
    <row r="17" spans="1:7" s="1039" customFormat="1" ht="24" customHeight="1" x14ac:dyDescent="0.2">
      <c r="A17" s="1021" t="str">
        <f>'UBZ-Alter (HWS)'!$A$2</f>
        <v>Bevölkerung der Unterbezirke am 31.12.2021 nach Altersgruppen (absolut)</v>
      </c>
      <c r="B17" s="1048">
        <v>18</v>
      </c>
      <c r="C17" s="1026"/>
      <c r="D17" s="1038"/>
      <c r="E17" s="1038"/>
      <c r="F17" s="1038"/>
      <c r="G17" s="1038"/>
    </row>
    <row r="18" spans="1:7" s="1039" customFormat="1" ht="24" customHeight="1" x14ac:dyDescent="0.2">
      <c r="A18" s="1021" t="str">
        <f>'UBZ-Alter (HWS) %'!$A$2</f>
        <v>Bevölkerung der Unterbezirke am 31.12.2021 nach Altersgruppen (prozentual)</v>
      </c>
      <c r="B18" s="1048">
        <v>20</v>
      </c>
      <c r="C18" s="1026"/>
      <c r="D18" s="1038"/>
      <c r="E18" s="1038"/>
      <c r="F18" s="1038"/>
      <c r="G18" s="1038"/>
    </row>
    <row r="19" spans="1:7" s="1039" customFormat="1" ht="24" customHeight="1" x14ac:dyDescent="0.2">
      <c r="A19" s="1021" t="str">
        <f>'Unter 18 (HWS)'!$A$2</f>
        <v>Anteile der unter 18-Jährigen am 31.12.2021 nach Unterbezirken</v>
      </c>
      <c r="B19" s="1048">
        <v>22</v>
      </c>
      <c r="C19" s="1026"/>
      <c r="D19" s="1038"/>
      <c r="E19" s="1038"/>
      <c r="F19" s="1038"/>
      <c r="G19" s="1038"/>
    </row>
    <row r="20" spans="1:7" s="1039" customFormat="1" ht="24" customHeight="1" x14ac:dyDescent="0.2">
      <c r="A20" s="1021" t="str">
        <f>'Über 65 (HWS)'!$A$2</f>
        <v>Anteil der ab 65-Jährigen am 31.12.2021 nach Unterbezirken</v>
      </c>
      <c r="B20" s="1048">
        <v>23</v>
      </c>
      <c r="C20" s="1026"/>
      <c r="D20" s="1038"/>
      <c r="E20" s="1038"/>
      <c r="F20" s="1038"/>
      <c r="G20" s="1038"/>
    </row>
    <row r="21" spans="1:7" s="1039" customFormat="1" ht="24" customHeight="1" x14ac:dyDescent="0.2">
      <c r="A21" s="1021" t="str">
        <f>'Altersgliederung (HWS)'!$A$2</f>
        <v>Altersgliederung der Stadt Ingolstadt am 31.12.2021</v>
      </c>
      <c r="B21" s="1048">
        <v>24</v>
      </c>
      <c r="C21" s="1026"/>
      <c r="D21" s="1038"/>
      <c r="E21" s="1038"/>
      <c r="F21" s="1038"/>
      <c r="G21" s="1038"/>
    </row>
    <row r="22" spans="1:7" s="1039" customFormat="1" ht="24" customHeight="1" x14ac:dyDescent="0.2">
      <c r="A22" s="1021" t="s">
        <v>473</v>
      </c>
      <c r="B22" s="1048">
        <v>25</v>
      </c>
      <c r="C22" s="1026"/>
      <c r="D22" s="1038"/>
      <c r="E22" s="1038"/>
      <c r="F22" s="1038"/>
      <c r="G22" s="1038"/>
    </row>
    <row r="23" spans="1:7" s="1039" customFormat="1" ht="28.9" customHeight="1" x14ac:dyDescent="0.2">
      <c r="A23" s="1021" t="str">
        <f>Flächennutzung!$A$2</f>
        <v>Flächennutzung und Besiedlungsdichte 2021</v>
      </c>
      <c r="B23" s="1048">
        <v>26</v>
      </c>
      <c r="C23" s="1026"/>
      <c r="D23" s="1038"/>
      <c r="E23" s="1038"/>
      <c r="F23" s="1038"/>
      <c r="G23" s="1038"/>
    </row>
    <row r="24" spans="1:7" s="1039" customFormat="1" ht="28.9" customHeight="1" x14ac:dyDescent="0.2">
      <c r="A24" s="1021" t="str">
        <f>'UBZ-Fam (HWS)'!$A$2</f>
        <v>Bevölkerung ab 18 Jahren der Unterbezirke am 31.12.2021 nach Familienstand</v>
      </c>
      <c r="B24" s="1048">
        <v>30</v>
      </c>
      <c r="C24" s="1026"/>
      <c r="D24" s="1038"/>
      <c r="E24" s="1038"/>
      <c r="F24" s="1038"/>
      <c r="G24" s="1038"/>
    </row>
    <row r="25" spans="1:7" s="1039" customFormat="1" ht="24" customHeight="1" x14ac:dyDescent="0.2">
      <c r="A25" s="1021" t="str">
        <f>'UBZ-Rel (HWS)'!$A$2</f>
        <v>Bevölkerung der Unterbezirke am 31.12.2021 nach Religionszugehörigkeit</v>
      </c>
      <c r="B25" s="1048">
        <v>32</v>
      </c>
      <c r="C25" s="1026"/>
      <c r="D25" s="1038"/>
      <c r="E25" s="1038"/>
      <c r="F25" s="1038"/>
      <c r="G25" s="1038"/>
    </row>
    <row r="26" spans="1:7" s="1039" customFormat="1" ht="24" customHeight="1" x14ac:dyDescent="0.2">
      <c r="A26" s="1021" t="str">
        <f>'UBZ-neue-Staatengruppen'!$A$2</f>
        <v>Bevölkerung der Unterbezirke am 31.12.2021 nach Staatsangehörigkeit (Staatengruppen)</v>
      </c>
      <c r="B26" s="1048">
        <v>34</v>
      </c>
      <c r="C26" s="1026"/>
      <c r="D26" s="1038"/>
      <c r="E26" s="1038"/>
      <c r="F26" s="1038"/>
      <c r="G26" s="1038"/>
    </row>
    <row r="27" spans="1:7" s="1039" customFormat="1" ht="24" customHeight="1" x14ac:dyDescent="0.2">
      <c r="A27" s="1021" t="str">
        <f>Migrationshintergrund!$A$2</f>
        <v>Einwohner in Ingolstadt am 31.12.2021 nach Migrationshintergrund</v>
      </c>
      <c r="B27" s="1048">
        <v>36</v>
      </c>
      <c r="C27" s="1026"/>
      <c r="D27" s="1038"/>
      <c r="E27" s="1038"/>
      <c r="F27" s="1038"/>
      <c r="G27" s="1038"/>
    </row>
    <row r="28" spans="1:7" s="1039" customFormat="1" ht="15.6" customHeight="1" x14ac:dyDescent="0.2">
      <c r="A28" s="1050"/>
      <c r="B28" s="1048"/>
      <c r="C28" s="1026"/>
      <c r="D28" s="1038"/>
      <c r="E28" s="1038"/>
      <c r="F28" s="1038"/>
      <c r="G28" s="1038"/>
    </row>
    <row r="29" spans="1:7" s="1039" customFormat="1" ht="14.45" customHeight="1" x14ac:dyDescent="0.25">
      <c r="A29" s="1027" t="s">
        <v>262</v>
      </c>
      <c r="B29" s="1051"/>
      <c r="C29" s="1026"/>
      <c r="D29" s="1038"/>
      <c r="E29" s="1038"/>
      <c r="F29" s="1038"/>
      <c r="G29" s="1038"/>
    </row>
    <row r="30" spans="1:7" s="1039" customFormat="1" ht="12" customHeight="1" x14ac:dyDescent="0.25">
      <c r="A30" s="1027"/>
      <c r="B30" s="1051"/>
      <c r="C30" s="1026"/>
      <c r="D30" s="1038"/>
      <c r="E30" s="1038"/>
      <c r="F30" s="1038"/>
      <c r="G30" s="1038"/>
    </row>
    <row r="31" spans="1:7" s="1039" customFormat="1" ht="24" customHeight="1" x14ac:dyDescent="0.2">
      <c r="A31" s="1021" t="str">
        <f>'Arbeitslose gesamt'!$A$2</f>
        <v>Arbeitslose in der Stadt Ingolstadt im Juni 2021 (gesamt)</v>
      </c>
      <c r="B31" s="1048">
        <v>38</v>
      </c>
      <c r="C31" s="1026"/>
      <c r="D31" s="1038"/>
      <c r="E31" s="1038"/>
      <c r="F31" s="1038"/>
      <c r="G31" s="1038"/>
    </row>
    <row r="32" spans="1:7" s="1039" customFormat="1" ht="24" customHeight="1" x14ac:dyDescent="0.2">
      <c r="A32" s="1021" t="str">
        <f>'Arbeitslose-Entw.'!$A$2</f>
        <v>Entwicklung der Arbeitslosigkeit in der Stadt Ingolstadt 2011 - 2021 (Juni)</v>
      </c>
      <c r="B32" s="1048">
        <v>39</v>
      </c>
      <c r="C32" s="1026"/>
      <c r="D32" s="1038"/>
      <c r="E32" s="1038"/>
      <c r="F32" s="1038"/>
      <c r="G32" s="1038"/>
    </row>
    <row r="33" spans="1:7" s="1039" customFormat="1" ht="24" customHeight="1" x14ac:dyDescent="0.2">
      <c r="A33" s="1021" t="str">
        <f>'ALGII BG'!$A$2</f>
        <v>Empfänger von Arbeitslosengeld II (Juni 2021) nach Bedarfsgemeinschaften</v>
      </c>
      <c r="B33" s="1048">
        <v>40</v>
      </c>
      <c r="C33" s="1026"/>
      <c r="D33" s="1038"/>
      <c r="E33" s="1038"/>
      <c r="F33" s="1038"/>
      <c r="G33" s="1038"/>
    </row>
    <row r="34" spans="1:7" s="1039" customFormat="1" ht="24" customHeight="1" x14ac:dyDescent="0.2">
      <c r="A34" s="1021" t="str">
        <f>'ALG II Pers'!$A$2</f>
        <v>Empfänger von Arbeitslosengeld II (Juni 2021) nach Personen</v>
      </c>
      <c r="B34" s="1048">
        <v>41</v>
      </c>
      <c r="C34" s="1026"/>
      <c r="D34" s="1038"/>
      <c r="E34" s="1038"/>
      <c r="F34" s="1038"/>
      <c r="G34" s="1038"/>
    </row>
    <row r="35" spans="1:7" s="1039" customFormat="1" ht="24" customHeight="1" x14ac:dyDescent="0.2">
      <c r="A35" s="1021" t="str">
        <f>'ALG II-Entw.'!$A$2</f>
        <v>Entwicklung der Empfänger von Arbeitslosengeld II 2011-2021</v>
      </c>
      <c r="B35" s="1048">
        <v>42</v>
      </c>
      <c r="C35" s="1026"/>
      <c r="D35" s="1038"/>
      <c r="E35" s="1038"/>
      <c r="F35" s="1038"/>
      <c r="G35" s="1038"/>
    </row>
    <row r="36" spans="1:7" s="1039" customFormat="1" ht="24" customHeight="1" x14ac:dyDescent="0.2">
      <c r="A36" s="1021" t="str">
        <f>'Soz. Beschäft. UBZ 06-2020'!$A$2:$I$2</f>
        <v>Sozialversicherungspflichtig Beschäftigte am Wohnort Ingolstadt am 30.06.2021</v>
      </c>
      <c r="B36" s="1048">
        <v>43</v>
      </c>
      <c r="C36" s="1026"/>
      <c r="D36" s="1038"/>
      <c r="E36" s="1038"/>
      <c r="F36" s="1038"/>
      <c r="G36" s="1038"/>
    </row>
    <row r="37" spans="1:7" s="1039" customFormat="1" ht="24" customHeight="1" x14ac:dyDescent="0.2">
      <c r="A37" s="1021" t="str">
        <f>'Anteil SozBesch 06-2018'!$A$2</f>
        <v>Anteile der sozialversicherungspflichtig Beschäftigten am 30.06.2021</v>
      </c>
      <c r="B37" s="1048">
        <v>44</v>
      </c>
      <c r="C37" s="1026"/>
      <c r="D37" s="1038"/>
      <c r="E37" s="1038"/>
      <c r="F37" s="1038"/>
      <c r="G37" s="1038"/>
    </row>
    <row r="38" spans="1:7" s="1039" customFormat="1" ht="24" customHeight="1" x14ac:dyDescent="0.2">
      <c r="A38" s="1021" t="str">
        <f>CONCATENATE('Betriebe+SozBesch'!$A$2,'Betriebe+SozBesch'!$A$3)</f>
        <v>Anzahl von Betrieben und sozialversicherungspflichtig Beschäftigte nach Arbeitsort in den Unterbezirken 2020</v>
      </c>
      <c r="B38" s="1048">
        <v>45</v>
      </c>
      <c r="C38" s="1026"/>
      <c r="D38" s="1038"/>
      <c r="E38" s="1038"/>
      <c r="F38" s="1038"/>
      <c r="G38" s="1038"/>
    </row>
    <row r="39" spans="1:7" s="1039" customFormat="1" ht="24" customHeight="1" x14ac:dyDescent="0.2">
      <c r="A39" s="1021" t="str">
        <f>'Betriebsgruppen+Sozbesch'!$A$2</f>
        <v>Sozialversicherungspflichtig Beschäftigte nach Arbeitsort zum 2020 nach Wirtschaftszweigen</v>
      </c>
      <c r="B39" s="1048">
        <v>46</v>
      </c>
      <c r="C39" s="1026"/>
      <c r="D39" s="1038"/>
      <c r="E39" s="1038"/>
      <c r="F39" s="1038"/>
      <c r="G39" s="1038"/>
    </row>
    <row r="40" spans="1:7" s="1039" customFormat="1" ht="24" customHeight="1" x14ac:dyDescent="0.2">
      <c r="A40" s="1050"/>
      <c r="B40" s="1051"/>
      <c r="C40" s="1024"/>
      <c r="D40" s="1038"/>
      <c r="E40" s="1038"/>
      <c r="F40" s="1038"/>
      <c r="G40" s="1038"/>
    </row>
    <row r="41" spans="1:7" s="1039" customFormat="1" ht="24" customHeight="1" x14ac:dyDescent="0.25">
      <c r="A41" s="1027" t="s">
        <v>258</v>
      </c>
      <c r="B41" s="1051"/>
      <c r="C41" s="1024"/>
      <c r="D41" s="1038"/>
      <c r="E41" s="1038"/>
      <c r="F41" s="1038"/>
      <c r="G41" s="1038"/>
    </row>
    <row r="42" spans="1:7" s="1039" customFormat="1" ht="24" customHeight="1" x14ac:dyDescent="0.25">
      <c r="A42" s="1027"/>
      <c r="B42" s="1051"/>
      <c r="C42" s="1024"/>
      <c r="D42" s="1038"/>
      <c r="E42" s="1038"/>
      <c r="F42" s="1038"/>
      <c r="G42" s="1038"/>
    </row>
    <row r="43" spans="1:7" s="1039" customFormat="1" ht="24" customHeight="1" x14ac:dyDescent="0.2">
      <c r="A43" s="1021" t="str">
        <f>'Wohnungen u. Wohngeb. 2020'!$A$2</f>
        <v>Bestand an Wohnungen und Wohngebäuden am 31.12.2020 (Fortschreibung)</v>
      </c>
      <c r="B43" s="1048">
        <v>47</v>
      </c>
      <c r="C43" s="1024"/>
      <c r="D43" s="1038"/>
      <c r="E43" s="1038"/>
      <c r="F43" s="1038"/>
      <c r="G43" s="1038"/>
    </row>
    <row r="44" spans="1:7" s="1039" customFormat="1" ht="24" customHeight="1" x14ac:dyDescent="0.2">
      <c r="A44" s="1021" t="str">
        <f>'Entw. der Wohnungen'!$A$2</f>
        <v xml:space="preserve">Entwicklung des Wohnungsbestandes seit dem Zensus 2011 jeweils am 31.12.  </v>
      </c>
      <c r="B44" s="1048">
        <v>51</v>
      </c>
      <c r="C44" s="1024"/>
      <c r="D44" s="1038"/>
      <c r="E44" s="1038"/>
      <c r="F44" s="1038"/>
      <c r="G44" s="1038"/>
    </row>
    <row r="45" spans="1:7" s="1039" customFormat="1" ht="24" customHeight="1" x14ac:dyDescent="0.2">
      <c r="A45" s="1021" t="str">
        <f>'Wohnungsbau (Fertigstell.)'!$A$2</f>
        <v>Wohnungsbau im Jahr 2020 (Fertigstellungen: Neubau und Umbau)</v>
      </c>
      <c r="B45" s="1048">
        <v>53</v>
      </c>
      <c r="C45" s="1024"/>
      <c r="D45" s="1038"/>
      <c r="E45" s="1038"/>
      <c r="F45" s="1038"/>
      <c r="G45" s="1038"/>
    </row>
    <row r="46" spans="1:7" s="1039" customFormat="1" ht="24" customHeight="1" x14ac:dyDescent="0.2">
      <c r="A46" s="1021" t="str">
        <f>'Entw. des Wohnungsbaus'!$A$2</f>
        <v>Fertiggestellte Wohnungen und sonstige Wohneinheiten seit dem Zensus 2011</v>
      </c>
      <c r="B46" s="1048">
        <v>55</v>
      </c>
      <c r="C46" s="1024"/>
      <c r="D46" s="1038"/>
      <c r="E46" s="1038"/>
      <c r="F46" s="1038"/>
      <c r="G46" s="1038"/>
    </row>
    <row r="47" spans="1:7" s="1039" customFormat="1" ht="24" customHeight="1" x14ac:dyDescent="0.2">
      <c r="A47" s="1021" t="str">
        <f>'Wohnungsbau (Genehmigungen)'!$A$2</f>
        <v>Genehmigungen im Wohnungsbau im Jahr 2020 (Neubau und Umbau)</v>
      </c>
      <c r="B47" s="1048">
        <v>57</v>
      </c>
      <c r="C47" s="1024"/>
      <c r="D47" s="1038"/>
      <c r="E47" s="1038"/>
      <c r="F47" s="1038"/>
      <c r="G47" s="1038"/>
    </row>
    <row r="48" spans="1:7" s="1039" customFormat="1" ht="24.75" customHeight="1" x14ac:dyDescent="0.2">
      <c r="A48" s="1050"/>
      <c r="B48" s="1048"/>
      <c r="C48" s="1026"/>
      <c r="D48" s="1038"/>
      <c r="E48" s="1038"/>
      <c r="F48" s="1038"/>
      <c r="G48" s="1038"/>
    </row>
    <row r="49" spans="1:7" s="1039" customFormat="1" ht="24.75" customHeight="1" x14ac:dyDescent="0.25">
      <c r="A49" s="1027" t="s">
        <v>261</v>
      </c>
      <c r="B49" s="1051"/>
      <c r="C49" s="1026"/>
      <c r="D49" s="1038"/>
      <c r="E49" s="1038"/>
      <c r="F49" s="1038"/>
      <c r="G49" s="1038"/>
    </row>
    <row r="50" spans="1:7" s="1039" customFormat="1" ht="10.9" customHeight="1" x14ac:dyDescent="0.25">
      <c r="A50" s="1027"/>
      <c r="B50" s="1051"/>
      <c r="C50" s="1026"/>
      <c r="D50" s="1038"/>
      <c r="E50" s="1038"/>
      <c r="F50" s="1038"/>
      <c r="G50" s="1038"/>
    </row>
    <row r="51" spans="1:7" s="1039" customFormat="1" ht="24" customHeight="1" x14ac:dyDescent="0.2">
      <c r="A51" s="1021" t="str">
        <f>'HH-Typen HHStat'!$A$2</f>
        <v>Haushalte in Ingolstadt am 31.12.2021</v>
      </c>
      <c r="B51" s="1048">
        <v>59</v>
      </c>
      <c r="C51" s="1024"/>
      <c r="D51" s="1038"/>
      <c r="E51" s="1038"/>
      <c r="F51" s="1038"/>
      <c r="G51" s="1038"/>
    </row>
    <row r="52" spans="1:7" s="1039" customFormat="1" ht="24" customHeight="1" x14ac:dyDescent="0.2">
      <c r="A52" s="1021" t="str">
        <f>'HH-Typen BfLR'!$A$2</f>
        <v>Haushalte nach Entwicklungstypen am 31.12.2021</v>
      </c>
      <c r="B52" s="1048">
        <v>61</v>
      </c>
      <c r="C52" s="1024"/>
      <c r="D52" s="1038"/>
      <c r="E52" s="1038"/>
      <c r="F52" s="1038"/>
      <c r="G52" s="1038"/>
    </row>
    <row r="53" spans="1:7" s="1039" customFormat="1" ht="24" customHeight="1" x14ac:dyDescent="0.2">
      <c r="A53" s="1021" t="str">
        <f>'HH-Typen ZahlPers'!$A$2</f>
        <v>Haushalte nach Zahl der Personen am 31.12.2021</v>
      </c>
      <c r="B53" s="1048">
        <v>63</v>
      </c>
      <c r="C53" s="1024"/>
      <c r="D53" s="1038"/>
      <c r="E53" s="1038"/>
      <c r="F53" s="1038"/>
      <c r="G53" s="1038"/>
    </row>
    <row r="54" spans="1:7" s="1039" customFormat="1" ht="24" customHeight="1" x14ac:dyDescent="0.2">
      <c r="A54" s="1021" t="str">
        <f>'HH-Typen ZahlKind'!$A$2</f>
        <v>Haushalte mit Kindern nach der Zahl der Kinder am 31.12.2021</v>
      </c>
      <c r="B54" s="1048">
        <v>65</v>
      </c>
      <c r="C54" s="1024"/>
      <c r="D54" s="1038"/>
      <c r="E54" s="1038"/>
      <c r="F54" s="1038"/>
      <c r="G54" s="1038"/>
    </row>
    <row r="55" spans="1:7" s="1039" customFormat="1" ht="24" customHeight="1" x14ac:dyDescent="0.2">
      <c r="A55" s="1052"/>
      <c r="B55" s="1051"/>
      <c r="C55" s="1026"/>
      <c r="D55" s="1038"/>
      <c r="E55" s="1038"/>
      <c r="F55" s="1038"/>
      <c r="G55" s="1038"/>
    </row>
    <row r="56" spans="1:7" s="1039" customFormat="1" ht="15.6" customHeight="1" x14ac:dyDescent="0.25">
      <c r="A56" s="1027" t="s">
        <v>259</v>
      </c>
      <c r="B56" s="1051"/>
      <c r="C56" s="1026"/>
      <c r="D56" s="1038"/>
      <c r="E56" s="1038"/>
      <c r="F56" s="1038"/>
      <c r="G56" s="1038"/>
    </row>
    <row r="57" spans="1:7" s="1039" customFormat="1" ht="10.15" customHeight="1" x14ac:dyDescent="0.25">
      <c r="A57" s="1027"/>
      <c r="B57" s="1051"/>
      <c r="C57" s="1026"/>
      <c r="D57" s="1038"/>
      <c r="E57" s="1038"/>
      <c r="F57" s="1038"/>
      <c r="G57" s="1038"/>
    </row>
    <row r="58" spans="1:7" ht="24" customHeight="1" x14ac:dyDescent="0.2">
      <c r="A58" s="1021" t="str">
        <f>'KFZ UBZ'!$A$2</f>
        <v>Kraftfahrzeuge in Ingolstadt nach Stadtbezirken und Unterbezirken am 31.12.2021</v>
      </c>
      <c r="B58" s="1048">
        <v>67</v>
      </c>
      <c r="C58" s="1025"/>
      <c r="D58" s="1020"/>
      <c r="E58" s="1020"/>
      <c r="F58" s="1020"/>
      <c r="G58" s="1020"/>
    </row>
    <row r="59" spans="1:7" ht="24" customHeight="1" x14ac:dyDescent="0.2">
      <c r="A59" s="1050"/>
      <c r="B59" s="1048"/>
      <c r="C59" s="1025"/>
      <c r="D59" s="1020"/>
      <c r="E59" s="1020"/>
      <c r="F59" s="1020"/>
      <c r="G59" s="1020"/>
    </row>
    <row r="60" spans="1:7" x14ac:dyDescent="0.2">
      <c r="A60" s="1021" t="str">
        <f>'Amtlich benannte Ortsteile'!$A$2</f>
        <v>Amtlich benannte Ortsteile der Stadt Ingolstadt</v>
      </c>
      <c r="B60" s="1048">
        <v>69</v>
      </c>
      <c r="C60" s="1040"/>
      <c r="D60" s="1023"/>
      <c r="E60" s="1023"/>
      <c r="F60" s="1023"/>
      <c r="G60" s="1023"/>
    </row>
    <row r="61" spans="1:7" x14ac:dyDescent="0.2">
      <c r="A61" s="1050"/>
      <c r="B61" s="1048"/>
      <c r="C61" s="1025"/>
      <c r="D61" s="1023"/>
      <c r="E61" s="1023"/>
      <c r="F61" s="1023"/>
      <c r="G61" s="1023"/>
    </row>
    <row r="62" spans="1:7" ht="15.75" x14ac:dyDescent="0.25">
      <c r="A62" s="1027" t="s">
        <v>260</v>
      </c>
      <c r="B62" s="1048"/>
      <c r="C62" s="1025"/>
      <c r="D62" s="1023"/>
      <c r="E62" s="1023"/>
      <c r="F62" s="1023"/>
      <c r="G62" s="1023"/>
    </row>
    <row r="63" spans="1:7" ht="15.75" x14ac:dyDescent="0.25">
      <c r="A63" s="1027"/>
      <c r="B63" s="1048"/>
      <c r="C63" s="1025"/>
      <c r="D63" s="1023"/>
      <c r="E63" s="1023"/>
      <c r="F63" s="1023"/>
      <c r="G63" s="1023"/>
    </row>
    <row r="64" spans="1:7" x14ac:dyDescent="0.2">
      <c r="A64" s="1021" t="s">
        <v>265</v>
      </c>
      <c r="B64" s="1048">
        <v>70</v>
      </c>
      <c r="C64" s="1025"/>
      <c r="D64" s="1023"/>
      <c r="E64" s="1041"/>
      <c r="F64" s="1042"/>
      <c r="G64" s="1043"/>
    </row>
    <row r="65" spans="1:7" x14ac:dyDescent="0.2">
      <c r="A65" s="1025"/>
      <c r="B65" s="1025"/>
      <c r="C65" s="1025"/>
      <c r="D65" s="1023"/>
      <c r="E65" s="1041"/>
      <c r="F65" s="1042"/>
      <c r="G65" s="1043"/>
    </row>
    <row r="66" spans="1:7" x14ac:dyDescent="0.2">
      <c r="A66" s="1025"/>
      <c r="B66" s="1025"/>
      <c r="C66" s="1025"/>
      <c r="D66" s="1023"/>
      <c r="E66" s="1041"/>
      <c r="F66" s="1042"/>
      <c r="G66" s="1043"/>
    </row>
    <row r="67" spans="1:7" x14ac:dyDescent="0.2">
      <c r="A67" s="1025"/>
      <c r="B67" s="1025"/>
      <c r="C67" s="1025"/>
      <c r="D67" s="1023"/>
      <c r="E67" s="1041"/>
      <c r="F67" s="1042"/>
      <c r="G67" s="1043"/>
    </row>
    <row r="68" spans="1:7" x14ac:dyDescent="0.2">
      <c r="A68" s="1025"/>
      <c r="B68" s="1025"/>
      <c r="C68" s="1025"/>
      <c r="D68" s="1023"/>
      <c r="E68" s="1041"/>
      <c r="F68" s="1042"/>
      <c r="G68" s="1043"/>
    </row>
    <row r="69" spans="1:7" x14ac:dyDescent="0.2">
      <c r="A69" s="1025"/>
      <c r="B69" s="1025"/>
      <c r="C69" s="1025"/>
      <c r="D69" s="1023"/>
      <c r="E69" s="1041"/>
      <c r="F69" s="1042"/>
      <c r="G69" s="1043"/>
    </row>
    <row r="70" spans="1:7" x14ac:dyDescent="0.2">
      <c r="A70" s="1025"/>
      <c r="B70" s="1025"/>
      <c r="C70" s="1025"/>
      <c r="D70" s="1023"/>
      <c r="E70" s="1041"/>
      <c r="F70" s="1042"/>
      <c r="G70" s="1043"/>
    </row>
    <row r="71" spans="1:7" x14ac:dyDescent="0.2">
      <c r="A71" s="1025"/>
      <c r="B71" s="1025"/>
      <c r="C71" s="1025"/>
      <c r="D71" s="1023"/>
      <c r="E71" s="1041"/>
      <c r="F71" s="1042"/>
      <c r="G71" s="1043"/>
    </row>
    <row r="72" spans="1:7" x14ac:dyDescent="0.2">
      <c r="A72" s="1025"/>
      <c r="B72" s="1025"/>
      <c r="C72" s="1025"/>
      <c r="D72" s="1023"/>
      <c r="E72" s="1041"/>
      <c r="F72" s="1042"/>
      <c r="G72" s="1043"/>
    </row>
    <row r="73" spans="1:7" x14ac:dyDescent="0.2">
      <c r="A73" s="1025"/>
      <c r="B73" s="1025"/>
      <c r="C73" s="1025"/>
      <c r="D73" s="1023"/>
      <c r="E73" s="1041"/>
      <c r="F73" s="1042"/>
      <c r="G73" s="1043"/>
    </row>
    <row r="74" spans="1:7" x14ac:dyDescent="0.2">
      <c r="A74" s="1025"/>
      <c r="B74" s="1025"/>
      <c r="C74" s="1025"/>
      <c r="D74" s="1023"/>
      <c r="E74" s="1041"/>
      <c r="F74" s="1042"/>
      <c r="G74" s="1043"/>
    </row>
    <row r="75" spans="1:7" x14ac:dyDescent="0.2">
      <c r="A75" s="1025"/>
      <c r="B75" s="1025"/>
      <c r="C75" s="1025"/>
      <c r="D75" s="1023"/>
      <c r="E75" s="1041"/>
      <c r="F75" s="1042"/>
      <c r="G75" s="1043"/>
    </row>
    <row r="76" spans="1:7" x14ac:dyDescent="0.2">
      <c r="A76" s="1025"/>
      <c r="B76" s="1025"/>
      <c r="C76" s="1025"/>
      <c r="D76" s="1023"/>
      <c r="E76" s="1041"/>
      <c r="F76" s="1042"/>
      <c r="G76" s="1043"/>
    </row>
    <row r="77" spans="1:7" x14ac:dyDescent="0.2">
      <c r="A77" s="1025"/>
      <c r="B77" s="1025"/>
      <c r="C77" s="1025"/>
      <c r="D77" s="1023"/>
      <c r="E77" s="1041"/>
      <c r="F77" s="1042"/>
      <c r="G77" s="1043"/>
    </row>
    <row r="78" spans="1:7" x14ac:dyDescent="0.2">
      <c r="A78" s="1025"/>
      <c r="B78" s="1025"/>
      <c r="C78" s="1025"/>
      <c r="D78" s="1023"/>
      <c r="E78" s="1041"/>
      <c r="F78" s="1042"/>
      <c r="G78" s="1043"/>
    </row>
    <row r="79" spans="1:7" x14ac:dyDescent="0.2">
      <c r="A79" s="1025"/>
      <c r="B79" s="1025"/>
      <c r="C79" s="1025"/>
      <c r="D79" s="1023"/>
      <c r="E79" s="1041"/>
      <c r="F79" s="1042"/>
      <c r="G79" s="1043"/>
    </row>
    <row r="80" spans="1:7" x14ac:dyDescent="0.2">
      <c r="A80" s="1025"/>
      <c r="B80" s="1025"/>
      <c r="C80" s="1025"/>
      <c r="D80" s="1023"/>
      <c r="E80" s="1041"/>
      <c r="F80" s="1042"/>
      <c r="G80" s="1043"/>
    </row>
    <row r="81" spans="1:7" x14ac:dyDescent="0.2">
      <c r="A81" s="1025"/>
      <c r="B81" s="1025"/>
      <c r="C81" s="1025"/>
      <c r="D81" s="1023"/>
      <c r="E81" s="1041"/>
      <c r="F81" s="1042"/>
      <c r="G81" s="1043"/>
    </row>
    <row r="82" spans="1:7" x14ac:dyDescent="0.2">
      <c r="A82" s="1025"/>
      <c r="B82" s="1025"/>
      <c r="C82" s="1025"/>
      <c r="D82" s="1023"/>
      <c r="E82" s="1041"/>
      <c r="F82" s="1042"/>
      <c r="G82" s="1043"/>
    </row>
    <row r="83" spans="1:7" x14ac:dyDescent="0.2">
      <c r="A83" s="1025"/>
      <c r="B83" s="1025"/>
      <c r="C83" s="1025"/>
      <c r="D83" s="1023"/>
      <c r="E83" s="1041"/>
      <c r="F83" s="1042"/>
      <c r="G83" s="1043"/>
    </row>
    <row r="84" spans="1:7" x14ac:dyDescent="0.2">
      <c r="A84" s="1025"/>
      <c r="B84" s="1025"/>
      <c r="C84" s="1025"/>
      <c r="D84" s="1023"/>
      <c r="E84" s="1041"/>
      <c r="F84" s="1042"/>
      <c r="G84" s="1043"/>
    </row>
    <row r="85" spans="1:7" x14ac:dyDescent="0.2">
      <c r="A85" s="1025"/>
      <c r="B85" s="1025"/>
      <c r="C85" s="1025"/>
      <c r="D85" s="1023"/>
      <c r="E85" s="1041"/>
      <c r="F85" s="1042"/>
      <c r="G85" s="1043"/>
    </row>
    <row r="86" spans="1:7" x14ac:dyDescent="0.2">
      <c r="A86" s="1025"/>
      <c r="B86" s="1025"/>
      <c r="C86" s="1025"/>
      <c r="D86" s="1023"/>
      <c r="E86" s="1041"/>
      <c r="F86" s="1042"/>
      <c r="G86" s="1043"/>
    </row>
    <row r="87" spans="1:7" x14ac:dyDescent="0.2">
      <c r="A87" s="1025"/>
      <c r="B87" s="1025"/>
      <c r="C87" s="1025"/>
      <c r="D87" s="1023"/>
      <c r="E87" s="1041"/>
      <c r="F87" s="1042"/>
      <c r="G87" s="1043"/>
    </row>
    <row r="88" spans="1:7" x14ac:dyDescent="0.2">
      <c r="A88" s="1025"/>
      <c r="B88" s="1025"/>
      <c r="C88" s="1025"/>
      <c r="D88" s="1023"/>
      <c r="E88" s="1041"/>
      <c r="F88" s="1042"/>
      <c r="G88" s="1043"/>
    </row>
    <row r="89" spans="1:7" x14ac:dyDescent="0.2">
      <c r="A89" s="1025"/>
      <c r="B89" s="1025"/>
      <c r="C89" s="1025"/>
      <c r="D89" s="1023"/>
      <c r="E89" s="1041"/>
      <c r="F89" s="1042"/>
      <c r="G89" s="1043"/>
    </row>
    <row r="90" spans="1:7" x14ac:dyDescent="0.2">
      <c r="A90" s="1025"/>
      <c r="B90" s="1025"/>
      <c r="C90" s="1025"/>
      <c r="D90" s="1023"/>
      <c r="E90" s="1041"/>
      <c r="F90" s="1042"/>
      <c r="G90" s="1043"/>
    </row>
    <row r="91" spans="1:7" x14ac:dyDescent="0.2">
      <c r="A91" s="1025"/>
      <c r="B91" s="1025"/>
      <c r="C91" s="1025"/>
      <c r="D91" s="1023"/>
      <c r="E91" s="1041"/>
      <c r="F91" s="1042"/>
      <c r="G91" s="1043"/>
    </row>
    <row r="92" spans="1:7" x14ac:dyDescent="0.2">
      <c r="A92" s="1025"/>
      <c r="B92" s="1025"/>
      <c r="C92" s="1025"/>
      <c r="D92" s="1023"/>
      <c r="E92" s="1041"/>
      <c r="F92" s="1042"/>
      <c r="G92" s="1043"/>
    </row>
    <row r="93" spans="1:7" x14ac:dyDescent="0.2">
      <c r="A93" s="1025"/>
      <c r="B93" s="1025"/>
      <c r="C93" s="1025"/>
      <c r="D93" s="1023"/>
      <c r="E93" s="1041"/>
      <c r="F93" s="1042"/>
      <c r="G93" s="1043"/>
    </row>
    <row r="94" spans="1:7" x14ac:dyDescent="0.2">
      <c r="A94" s="1022"/>
      <c r="B94" s="1022"/>
      <c r="C94" s="1022"/>
      <c r="D94" s="1023"/>
      <c r="E94" s="1041"/>
      <c r="F94" s="1042"/>
      <c r="G94" s="1043"/>
    </row>
    <row r="95" spans="1:7" x14ac:dyDescent="0.2">
      <c r="A95" s="1022"/>
      <c r="B95" s="1022"/>
      <c r="C95" s="1022"/>
      <c r="D95" s="1023"/>
      <c r="E95" s="1041"/>
      <c r="F95" s="1042"/>
      <c r="G95" s="1043"/>
    </row>
    <row r="96" spans="1:7" x14ac:dyDescent="0.2">
      <c r="A96" s="1022"/>
      <c r="B96" s="1022"/>
      <c r="C96" s="1022"/>
      <c r="D96" s="1023"/>
      <c r="E96" s="1041"/>
      <c r="F96" s="1042"/>
      <c r="G96" s="1043"/>
    </row>
    <row r="97" spans="1:7" x14ac:dyDescent="0.2">
      <c r="A97" s="1022"/>
      <c r="B97" s="1022"/>
      <c r="C97" s="1022"/>
      <c r="D97" s="1023"/>
      <c r="E97" s="1041"/>
      <c r="F97" s="1042"/>
      <c r="G97" s="1043"/>
    </row>
    <row r="98" spans="1:7" x14ac:dyDescent="0.2">
      <c r="A98" s="1022"/>
      <c r="B98" s="1022"/>
      <c r="C98" s="1022"/>
      <c r="D98" s="1023"/>
      <c r="E98" s="1041"/>
      <c r="F98" s="1042"/>
      <c r="G98" s="1043"/>
    </row>
    <row r="99" spans="1:7" x14ac:dyDescent="0.2">
      <c r="A99" s="1022"/>
      <c r="B99" s="1022"/>
      <c r="C99" s="1022"/>
      <c r="D99" s="1023"/>
      <c r="E99" s="1041"/>
      <c r="F99" s="1042"/>
      <c r="G99" s="1043"/>
    </row>
    <row r="100" spans="1:7" x14ac:dyDescent="0.2">
      <c r="A100" s="1022"/>
      <c r="B100" s="1022"/>
      <c r="C100" s="1022"/>
      <c r="D100" s="1023"/>
      <c r="E100" s="1041"/>
      <c r="F100" s="1042"/>
      <c r="G100" s="1043"/>
    </row>
    <row r="101" spans="1:7" x14ac:dyDescent="0.2">
      <c r="A101" s="1022"/>
      <c r="B101" s="1022"/>
      <c r="C101" s="1022"/>
      <c r="D101" s="1023"/>
      <c r="E101" s="1041"/>
      <c r="F101" s="1042"/>
      <c r="G101" s="1043"/>
    </row>
    <row r="102" spans="1:7" x14ac:dyDescent="0.2">
      <c r="A102" s="1022"/>
      <c r="B102" s="1022"/>
      <c r="C102" s="1022"/>
      <c r="D102" s="1023"/>
      <c r="E102" s="1041"/>
      <c r="F102" s="1042"/>
      <c r="G102" s="1043"/>
    </row>
    <row r="103" spans="1:7" x14ac:dyDescent="0.2">
      <c r="A103" s="1022"/>
      <c r="B103" s="1022"/>
      <c r="C103" s="1022"/>
      <c r="D103" s="1023"/>
      <c r="E103" s="1041"/>
      <c r="F103" s="1042"/>
      <c r="G103" s="1043"/>
    </row>
    <row r="104" spans="1:7" x14ac:dyDescent="0.2">
      <c r="A104" s="1022"/>
      <c r="B104" s="1022"/>
      <c r="C104" s="1022"/>
      <c r="D104" s="1023"/>
      <c r="E104" s="1041"/>
      <c r="F104" s="1042"/>
      <c r="G104" s="1043"/>
    </row>
    <row r="105" spans="1:7" x14ac:dyDescent="0.2">
      <c r="A105" s="1022"/>
      <c r="B105" s="1022"/>
      <c r="C105" s="1022"/>
      <c r="D105" s="1023"/>
      <c r="E105" s="1041"/>
      <c r="F105" s="1042"/>
      <c r="G105" s="1043"/>
    </row>
    <row r="106" spans="1:7" x14ac:dyDescent="0.2">
      <c r="A106" s="1022"/>
      <c r="B106" s="1022"/>
      <c r="C106" s="1022"/>
      <c r="D106" s="1023"/>
      <c r="E106" s="1041"/>
      <c r="F106" s="1042"/>
      <c r="G106" s="1043"/>
    </row>
    <row r="107" spans="1:7" x14ac:dyDescent="0.2">
      <c r="A107" s="1022"/>
      <c r="B107" s="1022"/>
      <c r="C107" s="1022"/>
      <c r="D107" s="1023"/>
      <c r="E107" s="1041"/>
      <c r="F107" s="1042"/>
      <c r="G107" s="1043"/>
    </row>
    <row r="108" spans="1:7" x14ac:dyDescent="0.2">
      <c r="A108" s="1022"/>
      <c r="B108" s="1022"/>
      <c r="C108" s="1022"/>
      <c r="D108" s="1023"/>
      <c r="E108" s="1041"/>
      <c r="F108" s="1042"/>
      <c r="G108" s="1043"/>
    </row>
    <row r="109" spans="1:7" x14ac:dyDescent="0.2">
      <c r="A109" s="1022"/>
      <c r="B109" s="1022"/>
      <c r="C109" s="1022"/>
      <c r="D109" s="1023"/>
      <c r="E109" s="1041"/>
      <c r="F109" s="1042"/>
      <c r="G109" s="1043"/>
    </row>
    <row r="110" spans="1:7" x14ac:dyDescent="0.2">
      <c r="A110" s="1022"/>
      <c r="B110" s="1022"/>
      <c r="C110" s="1022"/>
      <c r="D110" s="1023"/>
      <c r="E110" s="1041"/>
      <c r="F110" s="1042"/>
      <c r="G110" s="1043"/>
    </row>
    <row r="111" spans="1:7" x14ac:dyDescent="0.2">
      <c r="A111" s="1022"/>
      <c r="B111" s="1022"/>
      <c r="C111" s="1022"/>
      <c r="D111" s="1023"/>
      <c r="E111" s="1041"/>
      <c r="F111" s="1042"/>
      <c r="G111" s="1043"/>
    </row>
    <row r="112" spans="1:7" x14ac:dyDescent="0.2">
      <c r="A112" s="1022"/>
      <c r="B112" s="1022"/>
      <c r="C112" s="1022"/>
      <c r="D112" s="1023"/>
      <c r="E112" s="1041"/>
      <c r="F112" s="1042"/>
      <c r="G112" s="1043"/>
    </row>
    <row r="113" spans="1:7" x14ac:dyDescent="0.2">
      <c r="A113" s="1022"/>
      <c r="B113" s="1022"/>
      <c r="C113" s="1022"/>
      <c r="D113" s="1023"/>
      <c r="E113" s="1041"/>
      <c r="F113" s="1042"/>
      <c r="G113" s="1043"/>
    </row>
    <row r="114" spans="1:7" x14ac:dyDescent="0.2">
      <c r="A114" s="1022"/>
      <c r="B114" s="1022"/>
      <c r="C114" s="1022"/>
      <c r="D114" s="1023"/>
      <c r="E114" s="1041"/>
      <c r="F114" s="1042"/>
      <c r="G114" s="1043"/>
    </row>
    <row r="115" spans="1:7" x14ac:dyDescent="0.2">
      <c r="A115" s="1022"/>
      <c r="B115" s="1022"/>
      <c r="C115" s="1022"/>
      <c r="D115" s="1023"/>
      <c r="E115" s="1041"/>
      <c r="F115" s="1042"/>
      <c r="G115" s="1043"/>
    </row>
    <row r="116" spans="1:7" x14ac:dyDescent="0.2">
      <c r="A116" s="1022"/>
      <c r="B116" s="1022"/>
      <c r="C116" s="1022"/>
      <c r="D116" s="1023"/>
      <c r="E116" s="1041"/>
      <c r="F116" s="1042"/>
      <c r="G116" s="1043"/>
    </row>
    <row r="117" spans="1:7" x14ac:dyDescent="0.2">
      <c r="A117" s="1022"/>
      <c r="B117" s="1022"/>
      <c r="C117" s="1022"/>
      <c r="D117" s="1023"/>
      <c r="E117" s="1041"/>
      <c r="F117" s="1042"/>
      <c r="G117" s="1043"/>
    </row>
    <row r="118" spans="1:7" x14ac:dyDescent="0.2">
      <c r="A118" s="1022"/>
      <c r="B118" s="1022"/>
      <c r="C118" s="1022"/>
      <c r="D118" s="1023"/>
      <c r="E118" s="1041"/>
      <c r="F118" s="1042"/>
      <c r="G118" s="1043"/>
    </row>
    <row r="119" spans="1:7" x14ac:dyDescent="0.2">
      <c r="A119" s="1022"/>
      <c r="B119" s="1022"/>
      <c r="C119" s="1022"/>
      <c r="D119" s="1023"/>
      <c r="E119" s="1041"/>
      <c r="F119" s="1042"/>
      <c r="G119" s="1043"/>
    </row>
    <row r="120" spans="1:7" x14ac:dyDescent="0.2">
      <c r="A120" s="1022"/>
      <c r="B120" s="1022"/>
      <c r="C120" s="1022"/>
      <c r="D120" s="1023"/>
      <c r="E120" s="1041"/>
      <c r="F120" s="1042"/>
      <c r="G120" s="1043"/>
    </row>
    <row r="121" spans="1:7" x14ac:dyDescent="0.2">
      <c r="A121" s="1022"/>
      <c r="B121" s="1022"/>
      <c r="C121" s="1022"/>
      <c r="D121" s="1023"/>
      <c r="E121" s="1041"/>
      <c r="F121" s="1042"/>
      <c r="G121" s="1043"/>
    </row>
    <row r="122" spans="1:7" x14ac:dyDescent="0.2">
      <c r="A122" s="1022"/>
      <c r="B122" s="1022"/>
      <c r="C122" s="1022"/>
      <c r="D122" s="1023"/>
      <c r="E122" s="1041"/>
      <c r="F122" s="1042"/>
      <c r="G122" s="1043"/>
    </row>
    <row r="123" spans="1:7" x14ac:dyDescent="0.2">
      <c r="A123" s="1022"/>
      <c r="B123" s="1022"/>
      <c r="C123" s="1022"/>
      <c r="D123" s="1023"/>
      <c r="E123" s="1041"/>
      <c r="F123" s="1042"/>
      <c r="G123" s="1043"/>
    </row>
    <row r="124" spans="1:7" x14ac:dyDescent="0.2">
      <c r="A124" s="1022"/>
      <c r="B124" s="1022"/>
      <c r="C124" s="1022"/>
      <c r="D124" s="1023"/>
      <c r="E124" s="1041"/>
      <c r="F124" s="1042"/>
      <c r="G124" s="1043"/>
    </row>
  </sheetData>
  <printOptions horizontalCentered="1"/>
  <pageMargins left="0.59055118110236227" right="0.59055118110236227" top="0.59055118110236227" bottom="0.39370078740157483" header="0.27559055118110237" footer="0.15748031496062992"/>
  <pageSetup paperSize="9" scale="90" firstPageNumber="3" orientation="portrait" useFirstPageNumber="1" r:id="rId1"/>
  <headerFooter alignWithMargins="0">
    <oddFooter>&amp;CSeite &amp;P</oddFooter>
  </headerFooter>
  <rowBreaks count="1" manualBreakCount="1">
    <brk id="3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E481-C7F5-4C0D-A3B6-756A917CC0DE}">
  <sheetPr>
    <tabColor rgb="FF00B050"/>
  </sheetPr>
  <dimension ref="A1:H51"/>
  <sheetViews>
    <sheetView zoomScaleNormal="100" workbookViewId="0">
      <pane xSplit="2" ySplit="8" topLeftCell="C51" activePane="bottomRight" state="frozen"/>
      <selection activeCell="A80" sqref="A80:XFD80"/>
      <selection pane="topRight" activeCell="A80" sqref="A80:XFD80"/>
      <selection pane="bottomLeft" activeCell="A80" sqref="A80:XFD80"/>
      <selection pane="bottomRight" activeCell="L59" sqref="L59"/>
    </sheetView>
  </sheetViews>
  <sheetFormatPr baseColWidth="10" defaultColWidth="11.42578125" defaultRowHeight="15" x14ac:dyDescent="0.25"/>
  <cols>
    <col min="1" max="1" width="8.28515625" style="980" customWidth="1"/>
    <col min="2" max="2" width="23.5703125" style="980" customWidth="1"/>
    <col min="3" max="4" width="16.85546875" style="980" customWidth="1"/>
    <col min="5" max="5" width="8.28515625" style="980" customWidth="1"/>
    <col min="6" max="6" width="23.28515625" style="980" customWidth="1"/>
    <col min="7" max="7" width="16.85546875" style="980" customWidth="1"/>
    <col min="8" max="8" width="17.28515625" style="980" customWidth="1"/>
    <col min="9" max="16384" width="11.42578125" style="980"/>
  </cols>
  <sheetData>
    <row r="1" spans="1:8" ht="6" customHeight="1" x14ac:dyDescent="0.25">
      <c r="A1" s="978"/>
      <c r="B1" s="978"/>
      <c r="C1" s="978"/>
      <c r="D1" s="978"/>
      <c r="E1" s="979"/>
      <c r="F1" s="1116"/>
      <c r="G1" s="1116"/>
      <c r="H1" s="1116"/>
    </row>
    <row r="2" spans="1:8" ht="15.75" x14ac:dyDescent="0.25">
      <c r="A2" s="981" t="s">
        <v>510</v>
      </c>
      <c r="B2" s="981"/>
      <c r="C2" s="978"/>
      <c r="D2" s="978"/>
      <c r="E2" s="979"/>
      <c r="F2" s="1116"/>
      <c r="G2" s="1116"/>
      <c r="H2" s="1116"/>
    </row>
    <row r="3" spans="1:8" ht="15.75" x14ac:dyDescent="0.25">
      <c r="A3" s="981"/>
      <c r="B3" s="982"/>
      <c r="C3" s="978"/>
      <c r="D3" s="978"/>
      <c r="E3" s="979"/>
      <c r="F3" s="1116"/>
      <c r="G3" s="1116"/>
      <c r="H3" s="1068" t="str">
        <f>HYPERLINK("[Kleinräumige Statistik Daten Prototyp.xlsx]INHALT!A1","zum Inhaltsverzeichnis")</f>
        <v>zum Inhaltsverzeichnis</v>
      </c>
    </row>
    <row r="4" spans="1:8" ht="5.25" customHeight="1" x14ac:dyDescent="0.25">
      <c r="A4" s="978"/>
      <c r="B4" s="978"/>
      <c r="C4" s="978"/>
      <c r="D4" s="978"/>
      <c r="E4" s="979"/>
      <c r="F4" s="1116"/>
      <c r="G4" s="1116"/>
      <c r="H4" s="1116"/>
    </row>
    <row r="5" spans="1:8" x14ac:dyDescent="0.25">
      <c r="A5" s="983" t="s">
        <v>202</v>
      </c>
      <c r="B5" s="984" t="s">
        <v>170</v>
      </c>
      <c r="C5" s="984" t="s">
        <v>440</v>
      </c>
      <c r="D5" s="985" t="s">
        <v>441</v>
      </c>
      <c r="E5" s="986" t="s">
        <v>202</v>
      </c>
      <c r="F5" s="984" t="s">
        <v>170</v>
      </c>
      <c r="G5" s="984" t="s">
        <v>440</v>
      </c>
      <c r="H5" s="985" t="s">
        <v>441</v>
      </c>
    </row>
    <row r="6" spans="1:8" x14ac:dyDescent="0.25">
      <c r="A6" s="987" t="s">
        <v>203</v>
      </c>
      <c r="B6" s="987" t="s">
        <v>172</v>
      </c>
      <c r="C6" s="979"/>
      <c r="D6" s="988"/>
      <c r="E6" s="989" t="s">
        <v>203</v>
      </c>
      <c r="F6" s="987" t="s">
        <v>172</v>
      </c>
      <c r="G6" s="979"/>
      <c r="H6" s="988"/>
    </row>
    <row r="7" spans="1:8" x14ac:dyDescent="0.25">
      <c r="A7" s="990"/>
      <c r="B7" s="989"/>
      <c r="C7" s="991" t="s">
        <v>224</v>
      </c>
      <c r="D7" s="991" t="s">
        <v>224</v>
      </c>
      <c r="E7" s="989"/>
      <c r="F7" s="989"/>
      <c r="G7" s="991" t="s">
        <v>224</v>
      </c>
      <c r="H7" s="1119" t="s">
        <v>224</v>
      </c>
    </row>
    <row r="8" spans="1:8" x14ac:dyDescent="0.25">
      <c r="A8" s="979"/>
      <c r="B8" s="979"/>
      <c r="C8" s="979"/>
      <c r="D8" s="979"/>
      <c r="E8" s="979"/>
      <c r="F8" s="1116"/>
      <c r="G8" s="1116"/>
      <c r="H8" s="1116"/>
    </row>
    <row r="9" spans="1:8" x14ac:dyDescent="0.25">
      <c r="A9" s="60">
        <v>10</v>
      </c>
      <c r="B9" s="61" t="s">
        <v>37</v>
      </c>
      <c r="C9" s="992">
        <v>39</v>
      </c>
      <c r="D9" s="993">
        <v>658.59999999999991</v>
      </c>
      <c r="E9" s="139">
        <v>71</v>
      </c>
      <c r="F9" s="61" t="s">
        <v>70</v>
      </c>
      <c r="G9" s="992">
        <v>23</v>
      </c>
      <c r="H9" s="993">
        <v>76.2</v>
      </c>
    </row>
    <row r="10" spans="1:8" x14ac:dyDescent="0.25">
      <c r="A10" s="60">
        <v>11</v>
      </c>
      <c r="B10" s="61" t="s">
        <v>410</v>
      </c>
      <c r="C10" s="992">
        <v>196</v>
      </c>
      <c r="D10" s="993">
        <v>1834.7999999999993</v>
      </c>
      <c r="E10" s="139">
        <v>72</v>
      </c>
      <c r="F10" s="61" t="s">
        <v>71</v>
      </c>
      <c r="G10" s="992">
        <v>50</v>
      </c>
      <c r="H10" s="993">
        <v>224.10000000000005</v>
      </c>
    </row>
    <row r="11" spans="1:8" x14ac:dyDescent="0.25">
      <c r="A11" s="60">
        <v>12</v>
      </c>
      <c r="B11" s="61" t="s">
        <v>411</v>
      </c>
      <c r="C11" s="992">
        <v>307</v>
      </c>
      <c r="D11" s="993">
        <v>2652.0000000000014</v>
      </c>
      <c r="E11" s="139">
        <v>81</v>
      </c>
      <c r="F11" s="61" t="s">
        <v>5</v>
      </c>
      <c r="G11" s="992">
        <v>36</v>
      </c>
      <c r="H11" s="993">
        <v>232.79999999999998</v>
      </c>
    </row>
    <row r="12" spans="1:8" x14ac:dyDescent="0.25">
      <c r="A12" s="60">
        <v>13</v>
      </c>
      <c r="B12" s="61" t="s">
        <v>412</v>
      </c>
      <c r="C12" s="992">
        <v>171</v>
      </c>
      <c r="D12" s="993">
        <v>2735.1999999999994</v>
      </c>
      <c r="E12" s="139">
        <v>82</v>
      </c>
      <c r="F12" s="61" t="s">
        <v>72</v>
      </c>
      <c r="G12" s="992">
        <v>27</v>
      </c>
      <c r="H12" s="993">
        <v>61.499999999999986</v>
      </c>
    </row>
    <row r="13" spans="1:8" x14ac:dyDescent="0.25">
      <c r="A13" s="60">
        <v>14</v>
      </c>
      <c r="B13" s="61" t="s">
        <v>413</v>
      </c>
      <c r="C13" s="992">
        <v>303</v>
      </c>
      <c r="D13" s="993">
        <v>2149.8999999999996</v>
      </c>
      <c r="E13" s="139">
        <v>83</v>
      </c>
      <c r="F13" s="61" t="s">
        <v>73</v>
      </c>
      <c r="G13" s="992">
        <v>25</v>
      </c>
      <c r="H13" s="993">
        <v>44.999999999999993</v>
      </c>
    </row>
    <row r="14" spans="1:8" x14ac:dyDescent="0.25">
      <c r="A14" s="60">
        <v>15</v>
      </c>
      <c r="B14" s="61" t="s">
        <v>41</v>
      </c>
      <c r="C14" s="992">
        <v>77</v>
      </c>
      <c r="D14" s="993">
        <v>168.50000000000003</v>
      </c>
      <c r="E14" s="139">
        <v>91</v>
      </c>
      <c r="F14" s="61" t="s">
        <v>74</v>
      </c>
      <c r="G14" s="992">
        <v>34</v>
      </c>
      <c r="H14" s="993">
        <v>72.900000000000006</v>
      </c>
    </row>
    <row r="15" spans="1:8" x14ac:dyDescent="0.25">
      <c r="A15" s="60">
        <v>16</v>
      </c>
      <c r="B15" s="61" t="s">
        <v>99</v>
      </c>
      <c r="C15" s="992">
        <v>115</v>
      </c>
      <c r="D15" s="993">
        <v>224.20000000000002</v>
      </c>
      <c r="E15" s="139">
        <v>92</v>
      </c>
      <c r="F15" s="61" t="s">
        <v>352</v>
      </c>
      <c r="G15" s="992">
        <v>163</v>
      </c>
      <c r="H15" s="993">
        <v>1682.1999999999996</v>
      </c>
    </row>
    <row r="16" spans="1:8" x14ac:dyDescent="0.25">
      <c r="A16" s="60">
        <v>17</v>
      </c>
      <c r="B16" s="61" t="s">
        <v>42</v>
      </c>
      <c r="C16" s="992">
        <v>101</v>
      </c>
      <c r="D16" s="993">
        <v>1159.6000000000001</v>
      </c>
      <c r="E16" s="139">
        <v>93</v>
      </c>
      <c r="F16" s="61" t="s">
        <v>76</v>
      </c>
      <c r="G16" s="992">
        <v>41</v>
      </c>
      <c r="H16" s="993">
        <v>90.5</v>
      </c>
    </row>
    <row r="17" spans="1:8" x14ac:dyDescent="0.25">
      <c r="A17" s="60">
        <v>21</v>
      </c>
      <c r="B17" s="61" t="s">
        <v>43</v>
      </c>
      <c r="C17" s="992">
        <v>96</v>
      </c>
      <c r="D17" s="993">
        <v>305</v>
      </c>
      <c r="E17" s="139">
        <v>94</v>
      </c>
      <c r="F17" s="61" t="s">
        <v>77</v>
      </c>
      <c r="G17" s="992">
        <v>68</v>
      </c>
      <c r="H17" s="993">
        <v>374.5</v>
      </c>
    </row>
    <row r="18" spans="1:8" x14ac:dyDescent="0.25">
      <c r="A18" s="60">
        <v>22</v>
      </c>
      <c r="B18" s="61" t="s">
        <v>44</v>
      </c>
      <c r="C18" s="992">
        <v>73</v>
      </c>
      <c r="D18" s="993">
        <v>915.09999999999957</v>
      </c>
      <c r="E18" s="139">
        <v>101</v>
      </c>
      <c r="F18" s="61" t="s">
        <v>78</v>
      </c>
      <c r="G18" s="992">
        <v>75</v>
      </c>
      <c r="H18" s="993">
        <v>629.20000000000005</v>
      </c>
    </row>
    <row r="19" spans="1:8" x14ac:dyDescent="0.25">
      <c r="A19" s="60">
        <v>23</v>
      </c>
      <c r="B19" s="61" t="s">
        <v>45</v>
      </c>
      <c r="C19" s="992">
        <v>50</v>
      </c>
      <c r="D19" s="993">
        <v>1215.5999999999999</v>
      </c>
      <c r="E19" s="139">
        <v>102</v>
      </c>
      <c r="F19" s="61" t="s">
        <v>79</v>
      </c>
      <c r="G19" s="992">
        <v>5</v>
      </c>
      <c r="H19" s="993">
        <v>2</v>
      </c>
    </row>
    <row r="20" spans="1:8" x14ac:dyDescent="0.25">
      <c r="A20" s="60">
        <v>24</v>
      </c>
      <c r="B20" s="61" t="s">
        <v>46</v>
      </c>
      <c r="C20" s="992">
        <v>94</v>
      </c>
      <c r="D20" s="993">
        <v>1475.1000000000004</v>
      </c>
      <c r="E20" s="139">
        <v>103</v>
      </c>
      <c r="F20" s="61" t="s">
        <v>80</v>
      </c>
      <c r="G20" s="992">
        <v>26</v>
      </c>
      <c r="H20" s="993">
        <v>63.79999999999999</v>
      </c>
    </row>
    <row r="21" spans="1:8" x14ac:dyDescent="0.25">
      <c r="A21" s="60">
        <v>25</v>
      </c>
      <c r="B21" s="61" t="s">
        <v>180</v>
      </c>
      <c r="C21" s="992">
        <v>63</v>
      </c>
      <c r="D21" s="993">
        <v>48332.800000000003</v>
      </c>
      <c r="E21" s="139">
        <v>105</v>
      </c>
      <c r="F21" s="61" t="s">
        <v>81</v>
      </c>
      <c r="G21" s="992">
        <v>11</v>
      </c>
      <c r="H21" s="993">
        <v>21.3</v>
      </c>
    </row>
    <row r="22" spans="1:8" x14ac:dyDescent="0.25">
      <c r="A22" s="60">
        <v>26</v>
      </c>
      <c r="B22" s="61" t="s">
        <v>164</v>
      </c>
      <c r="C22" s="992">
        <v>26</v>
      </c>
      <c r="D22" s="993">
        <v>275.5</v>
      </c>
      <c r="E22" s="139">
        <v>106</v>
      </c>
      <c r="F22" s="61" t="s">
        <v>82</v>
      </c>
      <c r="G22" s="992">
        <v>32</v>
      </c>
      <c r="H22" s="993">
        <v>57.999999999999993</v>
      </c>
    </row>
    <row r="23" spans="1:8" x14ac:dyDescent="0.25">
      <c r="A23" s="60">
        <v>31</v>
      </c>
      <c r="B23" s="61" t="s">
        <v>47</v>
      </c>
      <c r="C23" s="992">
        <v>118</v>
      </c>
      <c r="D23" s="993">
        <v>1471.1999999999998</v>
      </c>
      <c r="E23" s="139">
        <v>107</v>
      </c>
      <c r="F23" s="61" t="s">
        <v>83</v>
      </c>
      <c r="G23" s="992">
        <v>41</v>
      </c>
      <c r="H23" s="993">
        <v>75.600000000000009</v>
      </c>
    </row>
    <row r="24" spans="1:8" x14ac:dyDescent="0.25">
      <c r="A24" s="60">
        <v>32</v>
      </c>
      <c r="B24" s="61" t="s">
        <v>48</v>
      </c>
      <c r="C24" s="992">
        <v>196</v>
      </c>
      <c r="D24" s="993">
        <v>1761.3999999999994</v>
      </c>
      <c r="E24" s="139">
        <v>108</v>
      </c>
      <c r="F24" s="61" t="s">
        <v>415</v>
      </c>
      <c r="G24" s="992">
        <v>46</v>
      </c>
      <c r="H24" s="993">
        <v>236.70000000000002</v>
      </c>
    </row>
    <row r="25" spans="1:8" x14ac:dyDescent="0.25">
      <c r="A25" s="60">
        <v>33</v>
      </c>
      <c r="B25" s="61" t="s">
        <v>181</v>
      </c>
      <c r="C25" s="992">
        <v>36</v>
      </c>
      <c r="D25" s="993">
        <v>1230</v>
      </c>
      <c r="E25" s="139">
        <v>109</v>
      </c>
      <c r="F25" s="61" t="s">
        <v>145</v>
      </c>
      <c r="G25" s="992">
        <v>7</v>
      </c>
      <c r="H25" s="993">
        <v>6.6</v>
      </c>
    </row>
    <row r="26" spans="1:8" x14ac:dyDescent="0.25">
      <c r="A26" s="60">
        <v>34</v>
      </c>
      <c r="B26" s="61" t="s">
        <v>49</v>
      </c>
      <c r="C26" s="992">
        <v>114</v>
      </c>
      <c r="D26" s="993">
        <v>900.3</v>
      </c>
      <c r="E26" s="139">
        <v>111</v>
      </c>
      <c r="F26" s="61" t="s">
        <v>85</v>
      </c>
      <c r="G26" s="992">
        <v>94</v>
      </c>
      <c r="H26" s="993">
        <v>1153.2</v>
      </c>
    </row>
    <row r="27" spans="1:8" x14ac:dyDescent="0.25">
      <c r="A27" s="60">
        <v>35</v>
      </c>
      <c r="B27" s="61" t="s">
        <v>91</v>
      </c>
      <c r="C27" s="992">
        <v>126</v>
      </c>
      <c r="D27" s="993">
        <v>2079.6</v>
      </c>
      <c r="E27" s="139">
        <v>112</v>
      </c>
      <c r="F27" s="61" t="s">
        <v>86</v>
      </c>
      <c r="G27" s="992">
        <v>187</v>
      </c>
      <c r="H27" s="993">
        <v>4346.0000000000009</v>
      </c>
    </row>
    <row r="28" spans="1:8" x14ac:dyDescent="0.25">
      <c r="A28" s="60">
        <v>36</v>
      </c>
      <c r="B28" s="61" t="s">
        <v>50</v>
      </c>
      <c r="C28" s="992">
        <v>70</v>
      </c>
      <c r="D28" s="993">
        <v>1019.6</v>
      </c>
      <c r="E28" s="139">
        <v>113</v>
      </c>
      <c r="F28" s="61" t="s">
        <v>87</v>
      </c>
      <c r="G28" s="992">
        <v>143</v>
      </c>
      <c r="H28" s="993">
        <v>1942.4999999999998</v>
      </c>
    </row>
    <row r="29" spans="1:8" x14ac:dyDescent="0.25">
      <c r="A29" s="60">
        <v>41</v>
      </c>
      <c r="B29" s="61" t="s">
        <v>51</v>
      </c>
      <c r="C29" s="992">
        <v>63</v>
      </c>
      <c r="D29" s="993">
        <v>262.2</v>
      </c>
      <c r="E29" s="139">
        <v>121</v>
      </c>
      <c r="F29" s="61" t="s">
        <v>61</v>
      </c>
      <c r="G29" s="992">
        <v>278</v>
      </c>
      <c r="H29" s="993">
        <v>1650.8999999999994</v>
      </c>
    </row>
    <row r="30" spans="1:8" x14ac:dyDescent="0.25">
      <c r="A30" s="60">
        <v>42</v>
      </c>
      <c r="B30" s="61" t="s">
        <v>52</v>
      </c>
      <c r="C30" s="992">
        <v>50</v>
      </c>
      <c r="D30" s="993">
        <v>105.29999999999998</v>
      </c>
      <c r="E30" s="139">
        <v>122</v>
      </c>
      <c r="F30" s="61" t="s">
        <v>62</v>
      </c>
      <c r="G30" s="992">
        <v>206</v>
      </c>
      <c r="H30" s="993">
        <v>1895.2999999999997</v>
      </c>
    </row>
    <row r="31" spans="1:8" x14ac:dyDescent="0.25">
      <c r="A31" s="60">
        <v>43</v>
      </c>
      <c r="B31" s="61" t="s">
        <v>53</v>
      </c>
      <c r="C31" s="992">
        <v>135</v>
      </c>
      <c r="D31" s="993">
        <v>716.8</v>
      </c>
      <c r="E31" s="139">
        <v>123</v>
      </c>
      <c r="F31" s="61" t="s">
        <v>63</v>
      </c>
      <c r="G31" s="992">
        <v>104</v>
      </c>
      <c r="H31" s="993">
        <v>392.30000000000007</v>
      </c>
    </row>
    <row r="32" spans="1:8" x14ac:dyDescent="0.25">
      <c r="A32" s="60">
        <v>44</v>
      </c>
      <c r="B32" s="61" t="s">
        <v>54</v>
      </c>
      <c r="C32" s="992">
        <v>100</v>
      </c>
      <c r="D32" s="993">
        <v>809.79999999999984</v>
      </c>
      <c r="E32" s="1125" t="s">
        <v>160</v>
      </c>
      <c r="F32" s="61"/>
      <c r="G32" s="992">
        <v>5</v>
      </c>
      <c r="H32" s="993">
        <v>1</v>
      </c>
    </row>
    <row r="33" spans="1:8" x14ac:dyDescent="0.25">
      <c r="A33" s="60">
        <v>45</v>
      </c>
      <c r="B33" s="61" t="s">
        <v>414</v>
      </c>
      <c r="C33" s="992">
        <v>306</v>
      </c>
      <c r="D33" s="993">
        <v>9796.9000000000033</v>
      </c>
      <c r="E33" s="1126"/>
      <c r="F33" s="978"/>
      <c r="G33" s="993"/>
      <c r="H33" s="993"/>
    </row>
    <row r="34" spans="1:8" x14ac:dyDescent="0.25">
      <c r="A34" s="60">
        <v>46</v>
      </c>
      <c r="B34" s="61" t="s">
        <v>56</v>
      </c>
      <c r="C34" s="992">
        <v>17</v>
      </c>
      <c r="D34" s="993">
        <v>22.3</v>
      </c>
      <c r="E34" s="139">
        <v>1</v>
      </c>
      <c r="F34" s="61" t="s">
        <v>2</v>
      </c>
      <c r="G34" s="995">
        <v>1309</v>
      </c>
      <c r="H34" s="996">
        <v>11582.799999999976</v>
      </c>
    </row>
    <row r="35" spans="1:8" x14ac:dyDescent="0.25">
      <c r="A35" s="60">
        <v>47</v>
      </c>
      <c r="B35" s="61" t="s">
        <v>57</v>
      </c>
      <c r="C35" s="992">
        <v>19</v>
      </c>
      <c r="D35" s="993">
        <v>18.799999999999997</v>
      </c>
      <c r="E35" s="139">
        <v>2</v>
      </c>
      <c r="F35" s="61" t="s">
        <v>6</v>
      </c>
      <c r="G35" s="995">
        <v>402</v>
      </c>
      <c r="H35" s="996">
        <v>52519.10000000002</v>
      </c>
    </row>
    <row r="36" spans="1:8" x14ac:dyDescent="0.25">
      <c r="A36" s="60">
        <v>48</v>
      </c>
      <c r="B36" s="61" t="s">
        <v>58</v>
      </c>
      <c r="C36" s="992">
        <v>21</v>
      </c>
      <c r="D36" s="993">
        <v>241.90000000000003</v>
      </c>
      <c r="E36" s="139">
        <v>3</v>
      </c>
      <c r="F36" s="61" t="s">
        <v>10</v>
      </c>
      <c r="G36" s="995">
        <v>660</v>
      </c>
      <c r="H36" s="996">
        <v>8462.1000000000058</v>
      </c>
    </row>
    <row r="37" spans="1:8" x14ac:dyDescent="0.25">
      <c r="A37" s="60">
        <v>51</v>
      </c>
      <c r="B37" s="61" t="s">
        <v>59</v>
      </c>
      <c r="C37" s="992">
        <v>43</v>
      </c>
      <c r="D37" s="993">
        <v>90.6</v>
      </c>
      <c r="E37" s="139">
        <v>4</v>
      </c>
      <c r="F37" s="61" t="s">
        <v>3</v>
      </c>
      <c r="G37" s="995">
        <v>711</v>
      </c>
      <c r="H37" s="996">
        <v>11973.999999999993</v>
      </c>
    </row>
    <row r="38" spans="1:8" x14ac:dyDescent="0.25">
      <c r="A38" s="60">
        <v>52</v>
      </c>
      <c r="B38" s="61" t="s">
        <v>132</v>
      </c>
      <c r="C38" s="992">
        <v>64</v>
      </c>
      <c r="D38" s="993">
        <v>199.3</v>
      </c>
      <c r="E38" s="139">
        <v>5</v>
      </c>
      <c r="F38" s="61" t="s">
        <v>7</v>
      </c>
      <c r="G38" s="995">
        <v>245</v>
      </c>
      <c r="H38" s="996">
        <v>591.99999999999989</v>
      </c>
    </row>
    <row r="39" spans="1:8" x14ac:dyDescent="0.25">
      <c r="A39" s="60">
        <v>53</v>
      </c>
      <c r="B39" s="61" t="s">
        <v>60</v>
      </c>
      <c r="C39" s="992">
        <v>48</v>
      </c>
      <c r="D39" s="993">
        <v>101</v>
      </c>
      <c r="E39" s="139">
        <v>6</v>
      </c>
      <c r="F39" s="61" t="s">
        <v>11</v>
      </c>
      <c r="G39" s="995">
        <v>177</v>
      </c>
      <c r="H39" s="996">
        <v>339.2</v>
      </c>
    </row>
    <row r="40" spans="1:8" x14ac:dyDescent="0.25">
      <c r="A40" s="60">
        <v>54</v>
      </c>
      <c r="B40" s="61" t="s">
        <v>135</v>
      </c>
      <c r="C40" s="992">
        <v>19</v>
      </c>
      <c r="D40" s="993">
        <v>41.7</v>
      </c>
      <c r="E40" s="139">
        <v>7</v>
      </c>
      <c r="F40" s="61" t="s">
        <v>4</v>
      </c>
      <c r="G40" s="995">
        <v>73</v>
      </c>
      <c r="H40" s="996">
        <v>300.30000000000007</v>
      </c>
    </row>
    <row r="41" spans="1:8" x14ac:dyDescent="0.25">
      <c r="A41" s="60">
        <v>55</v>
      </c>
      <c r="B41" s="61" t="s">
        <v>166</v>
      </c>
      <c r="C41" s="992">
        <v>71</v>
      </c>
      <c r="D41" s="993">
        <v>159.4</v>
      </c>
      <c r="E41" s="139">
        <v>8</v>
      </c>
      <c r="F41" s="61" t="s">
        <v>5</v>
      </c>
      <c r="G41" s="995">
        <v>88</v>
      </c>
      <c r="H41" s="996">
        <v>339.3</v>
      </c>
    </row>
    <row r="42" spans="1:8" x14ac:dyDescent="0.25">
      <c r="A42" s="60">
        <v>61</v>
      </c>
      <c r="B42" s="61" t="s">
        <v>64</v>
      </c>
      <c r="C42" s="992">
        <v>51</v>
      </c>
      <c r="D42" s="993">
        <v>132</v>
      </c>
      <c r="E42" s="139">
        <v>9</v>
      </c>
      <c r="F42" s="61" t="s">
        <v>8</v>
      </c>
      <c r="G42" s="995">
        <v>306</v>
      </c>
      <c r="H42" s="996">
        <v>2220.0999999999995</v>
      </c>
    </row>
    <row r="43" spans="1:8" x14ac:dyDescent="0.25">
      <c r="A43" s="60">
        <v>62</v>
      </c>
      <c r="B43" s="61" t="s">
        <v>65</v>
      </c>
      <c r="C43" s="992">
        <v>18</v>
      </c>
      <c r="D43" s="993">
        <v>44.8</v>
      </c>
      <c r="E43" s="139">
        <v>10</v>
      </c>
      <c r="F43" s="61" t="s">
        <v>9</v>
      </c>
      <c r="G43" s="995">
        <v>243</v>
      </c>
      <c r="H43" s="996">
        <v>1093.1999999999998</v>
      </c>
    </row>
    <row r="44" spans="1:8" x14ac:dyDescent="0.25">
      <c r="A44" s="60">
        <v>63</v>
      </c>
      <c r="B44" s="61" t="s">
        <v>66</v>
      </c>
      <c r="C44" s="992">
        <v>9</v>
      </c>
      <c r="D44" s="993">
        <v>10.3</v>
      </c>
      <c r="E44" s="139">
        <v>11</v>
      </c>
      <c r="F44" s="61" t="s">
        <v>93</v>
      </c>
      <c r="G44" s="995">
        <v>424</v>
      </c>
      <c r="H44" s="996">
        <v>7441.7000000000016</v>
      </c>
    </row>
    <row r="45" spans="1:8" x14ac:dyDescent="0.25">
      <c r="A45" s="60">
        <v>64</v>
      </c>
      <c r="B45" s="61" t="s">
        <v>67</v>
      </c>
      <c r="C45" s="992">
        <v>5</v>
      </c>
      <c r="D45" s="993">
        <v>8.5</v>
      </c>
      <c r="E45" s="139">
        <v>12</v>
      </c>
      <c r="F45" s="61" t="s">
        <v>165</v>
      </c>
      <c r="G45" s="995">
        <v>588</v>
      </c>
      <c r="H45" s="996">
        <v>3938.5000000000068</v>
      </c>
    </row>
    <row r="46" spans="1:8" x14ac:dyDescent="0.25">
      <c r="A46" s="60">
        <v>65</v>
      </c>
      <c r="B46" s="61" t="s">
        <v>68</v>
      </c>
      <c r="C46" s="992">
        <v>14</v>
      </c>
      <c r="D46" s="993">
        <v>8.8000000000000007</v>
      </c>
      <c r="E46" s="1125"/>
      <c r="F46" s="1146" t="s">
        <v>160</v>
      </c>
      <c r="G46" s="995">
        <v>5</v>
      </c>
      <c r="H46" s="996">
        <v>1</v>
      </c>
    </row>
    <row r="47" spans="1:8" x14ac:dyDescent="0.25">
      <c r="A47" s="60">
        <v>66</v>
      </c>
      <c r="B47" s="61" t="s">
        <v>69</v>
      </c>
      <c r="C47" s="992">
        <v>80</v>
      </c>
      <c r="D47" s="993">
        <v>134.80000000000004</v>
      </c>
      <c r="E47" s="1126"/>
      <c r="F47" s="978"/>
      <c r="G47" s="996"/>
      <c r="H47" s="996"/>
    </row>
    <row r="48" spans="1:8" x14ac:dyDescent="0.25">
      <c r="A48" s="1120"/>
      <c r="B48" s="1120"/>
      <c r="C48" s="1120"/>
      <c r="D48" s="1120"/>
      <c r="E48" s="1121"/>
      <c r="F48" s="1122" t="s">
        <v>20</v>
      </c>
      <c r="G48" s="1123">
        <v>5231</v>
      </c>
      <c r="H48" s="1124">
        <v>100803</v>
      </c>
    </row>
    <row r="49" spans="1:8" x14ac:dyDescent="0.25">
      <c r="A49" s="1116"/>
      <c r="B49" s="1116"/>
      <c r="C49" s="1116"/>
      <c r="D49" s="1116"/>
      <c r="E49" s="979"/>
      <c r="F49" s="979"/>
      <c r="G49" s="979"/>
      <c r="H49" s="979"/>
    </row>
    <row r="50" spans="1:8" x14ac:dyDescent="0.25">
      <c r="A50" s="997" t="s">
        <v>442</v>
      </c>
      <c r="B50" s="979"/>
      <c r="C50" s="979"/>
      <c r="D50" s="998"/>
      <c r="E50" s="979"/>
      <c r="F50" s="1116"/>
      <c r="H50" s="999" t="s">
        <v>220</v>
      </c>
    </row>
    <row r="51" spans="1:8" x14ac:dyDescent="0.25">
      <c r="A51" s="979"/>
      <c r="B51" s="997"/>
      <c r="C51" s="998"/>
      <c r="D51" s="998"/>
      <c r="E51" s="979"/>
    </row>
  </sheetData>
  <hyperlinks>
    <hyperlink ref="H3" location="INHALT!A1" display="INHALT!A1" xr:uid="{4C5EA3EE-E75A-4923-929C-BEC72577EA90}"/>
  </hyperlinks>
  <pageMargins left="0.7" right="0.7" top="0.78740157499999996" bottom="0.78740157499999996" header="0.3" footer="0.3"/>
  <pageSetup paperSize="9" scale="67"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2F40-A4DB-49D3-89A7-263E32BBC082}">
  <sheetPr>
    <tabColor rgb="FF00B050"/>
  </sheetPr>
  <dimension ref="A1:U25"/>
  <sheetViews>
    <sheetView zoomScale="85" zoomScaleNormal="85" workbookViewId="0">
      <pane xSplit="2" ySplit="6" topLeftCell="E7" activePane="bottomRight" state="frozen"/>
      <selection activeCell="A80" sqref="A80:XFD80"/>
      <selection pane="topRight" activeCell="A80" sqref="A80:XFD80"/>
      <selection pane="bottomLeft" activeCell="A80" sqref="A80:XFD80"/>
      <selection pane="bottomRight" activeCell="C7" sqref="C7:T21"/>
    </sheetView>
  </sheetViews>
  <sheetFormatPr baseColWidth="10" defaultColWidth="11.42578125" defaultRowHeight="14.25" x14ac:dyDescent="0.2"/>
  <cols>
    <col min="1" max="1" width="6.42578125" style="1000" customWidth="1"/>
    <col min="2" max="2" width="23.42578125" style="1000" bestFit="1" customWidth="1"/>
    <col min="3" max="3" width="17.42578125" style="1000" customWidth="1"/>
    <col min="4" max="4" width="16.42578125" style="1000" customWidth="1"/>
    <col min="5" max="5" width="13.7109375" style="1000" customWidth="1"/>
    <col min="6" max="6" width="20.7109375" style="1000" customWidth="1"/>
    <col min="7" max="7" width="14.42578125" style="1000" customWidth="1"/>
    <col min="8" max="8" width="17.7109375" style="1000" customWidth="1"/>
    <col min="9" max="10" width="12.140625" style="1000" bestFit="1" customWidth="1"/>
    <col min="11" max="12" width="17.7109375" style="1000" customWidth="1"/>
    <col min="13" max="13" width="19.42578125" style="1000" customWidth="1"/>
    <col min="14" max="14" width="21.7109375" style="1000" customWidth="1"/>
    <col min="15" max="15" width="20.7109375" style="1000" customWidth="1"/>
    <col min="16" max="16" width="12.140625" style="1000" bestFit="1" customWidth="1"/>
    <col min="17" max="17" width="18.140625" style="1000" customWidth="1"/>
    <col min="18" max="18" width="15.42578125" style="1000" customWidth="1"/>
    <col min="19" max="19" width="19" style="1000" customWidth="1"/>
    <col min="20" max="20" width="14.42578125" style="1000" bestFit="1" customWidth="1"/>
    <col min="21" max="21" width="6.140625" style="1000" customWidth="1"/>
    <col min="22" max="16384" width="11.42578125" style="1000"/>
  </cols>
  <sheetData>
    <row r="1" spans="1:21" ht="9" customHeight="1" x14ac:dyDescent="0.2">
      <c r="A1" s="979"/>
      <c r="B1" s="979"/>
      <c r="C1" s="979"/>
      <c r="D1" s="979"/>
      <c r="E1" s="979"/>
      <c r="F1" s="979"/>
      <c r="G1" s="979"/>
      <c r="H1" s="979"/>
      <c r="I1" s="979"/>
      <c r="J1" s="979"/>
      <c r="K1" s="979"/>
      <c r="L1" s="979"/>
      <c r="M1" s="979"/>
      <c r="N1" s="979"/>
      <c r="O1" s="979"/>
      <c r="P1" s="979"/>
      <c r="Q1" s="979"/>
      <c r="R1" s="979"/>
      <c r="S1" s="979"/>
      <c r="T1" s="979"/>
      <c r="U1" s="979"/>
    </row>
    <row r="2" spans="1:21" ht="15.75" x14ac:dyDescent="0.25">
      <c r="A2" s="981" t="s">
        <v>511</v>
      </c>
      <c r="B2" s="979"/>
      <c r="C2" s="979"/>
      <c r="D2" s="979"/>
      <c r="E2" s="979"/>
      <c r="F2" s="979"/>
      <c r="G2" s="979"/>
      <c r="H2" s="979"/>
      <c r="I2" s="979"/>
      <c r="J2" s="979"/>
      <c r="K2" s="979"/>
      <c r="L2" s="979"/>
      <c r="M2" s="979"/>
      <c r="N2" s="979"/>
      <c r="O2" s="979"/>
      <c r="P2" s="979"/>
      <c r="Q2" s="979"/>
      <c r="R2" s="979"/>
      <c r="S2" s="979"/>
      <c r="T2" s="979"/>
      <c r="U2" s="1068" t="str">
        <f>HYPERLINK("[Kleinräumige Statistik Daten Prototyp.xlsx]INHALT!A1","zum Inhaltsverzeichnis")</f>
        <v>zum Inhaltsverzeichnis</v>
      </c>
    </row>
    <row r="3" spans="1:21" ht="9.75" customHeight="1" x14ac:dyDescent="0.2">
      <c r="A3" s="979"/>
      <c r="B3" s="979"/>
      <c r="C3" s="979"/>
      <c r="D3" s="979"/>
      <c r="E3" s="979"/>
      <c r="F3" s="979"/>
      <c r="G3" s="979"/>
      <c r="H3" s="979"/>
      <c r="I3" s="979"/>
      <c r="J3" s="979"/>
      <c r="K3" s="979"/>
      <c r="L3" s="979"/>
      <c r="M3" s="979"/>
      <c r="N3" s="979"/>
      <c r="O3" s="979"/>
      <c r="P3" s="979"/>
      <c r="Q3" s="979"/>
      <c r="R3" s="979"/>
      <c r="S3" s="979"/>
      <c r="T3" s="979"/>
      <c r="U3" s="979"/>
    </row>
    <row r="4" spans="1:21" ht="75" x14ac:dyDescent="0.25">
      <c r="A4" s="1001" t="s">
        <v>202</v>
      </c>
      <c r="B4" s="1002" t="s">
        <v>170</v>
      </c>
      <c r="C4" s="1003" t="s">
        <v>443</v>
      </c>
      <c r="D4" s="1003" t="s">
        <v>444</v>
      </c>
      <c r="E4" s="1003" t="s">
        <v>445</v>
      </c>
      <c r="F4" s="1003" t="s">
        <v>446</v>
      </c>
      <c r="G4" s="1003" t="s">
        <v>447</v>
      </c>
      <c r="H4" s="1003" t="s">
        <v>448</v>
      </c>
      <c r="I4" s="1003" t="s">
        <v>449</v>
      </c>
      <c r="J4" s="1003" t="s">
        <v>450</v>
      </c>
      <c r="K4" s="1003" t="s">
        <v>451</v>
      </c>
      <c r="L4" s="1003" t="s">
        <v>452</v>
      </c>
      <c r="M4" s="1003" t="s">
        <v>453</v>
      </c>
      <c r="N4" s="1003" t="s">
        <v>454</v>
      </c>
      <c r="O4" s="1003" t="s">
        <v>455</v>
      </c>
      <c r="P4" s="1003" t="s">
        <v>456</v>
      </c>
      <c r="Q4" s="1003" t="s">
        <v>457</v>
      </c>
      <c r="R4" s="1003" t="s">
        <v>458</v>
      </c>
      <c r="S4" s="1003" t="s">
        <v>459</v>
      </c>
      <c r="T4" s="1003" t="s">
        <v>111</v>
      </c>
      <c r="U4" s="1001" t="s">
        <v>202</v>
      </c>
    </row>
    <row r="5" spans="1:21" ht="15" x14ac:dyDescent="0.2">
      <c r="A5" s="1009" t="s">
        <v>203</v>
      </c>
      <c r="B5" s="1009" t="s">
        <v>172</v>
      </c>
      <c r="C5" s="1004"/>
      <c r="D5" s="1004"/>
      <c r="E5" s="1004"/>
      <c r="F5" s="1004"/>
      <c r="G5" s="1004"/>
      <c r="H5" s="1004"/>
      <c r="I5" s="1004"/>
      <c r="J5" s="1004"/>
      <c r="K5" s="1004"/>
      <c r="L5" s="1004"/>
      <c r="M5" s="1004"/>
      <c r="N5" s="1004"/>
      <c r="O5" s="1004"/>
      <c r="P5" s="1004"/>
      <c r="Q5" s="1004"/>
      <c r="R5" s="1004"/>
      <c r="S5" s="1004"/>
      <c r="T5" s="1004"/>
      <c r="U5" s="1009" t="s">
        <v>203</v>
      </c>
    </row>
    <row r="6" spans="1:21" ht="15" x14ac:dyDescent="0.2">
      <c r="A6" s="990"/>
      <c r="B6" s="990"/>
      <c r="C6" s="979"/>
      <c r="D6" s="979"/>
      <c r="E6" s="979"/>
      <c r="F6" s="979"/>
      <c r="G6" s="979"/>
      <c r="H6" s="979"/>
      <c r="I6" s="979"/>
      <c r="J6" s="979"/>
      <c r="K6" s="979"/>
      <c r="L6" s="979"/>
      <c r="M6" s="979"/>
      <c r="N6" s="979"/>
      <c r="O6" s="979"/>
      <c r="P6" s="979"/>
      <c r="Q6" s="979"/>
      <c r="R6" s="979"/>
      <c r="S6" s="979"/>
      <c r="T6" s="979"/>
      <c r="U6" s="990"/>
    </row>
    <row r="7" spans="1:21" x14ac:dyDescent="0.2">
      <c r="A7" s="60">
        <v>1</v>
      </c>
      <c r="B7" s="61" t="s">
        <v>2</v>
      </c>
      <c r="C7" s="1005"/>
      <c r="D7" s="1005">
        <v>278.8</v>
      </c>
      <c r="E7" s="1005">
        <v>2</v>
      </c>
      <c r="F7" s="1005"/>
      <c r="G7" s="1005">
        <v>280.8</v>
      </c>
      <c r="H7" s="1005">
        <v>1775.6000000000004</v>
      </c>
      <c r="I7" s="1005">
        <v>266.70000000000005</v>
      </c>
      <c r="J7" s="1005">
        <v>713</v>
      </c>
      <c r="K7" s="1005">
        <v>421.40000000000003</v>
      </c>
      <c r="L7" s="1005">
        <v>1097.9000000000001</v>
      </c>
      <c r="M7" s="1005">
        <v>73.699999999999989</v>
      </c>
      <c r="N7" s="1005">
        <v>943.29999999999916</v>
      </c>
      <c r="O7" s="1005">
        <v>1230.7</v>
      </c>
      <c r="P7" s="1005">
        <v>1343.4999999999998</v>
      </c>
      <c r="Q7" s="1005">
        <v>2013.4999999999989</v>
      </c>
      <c r="R7" s="1005">
        <v>190.50000000000003</v>
      </c>
      <c r="S7" s="1005">
        <v>951.39999999999952</v>
      </c>
      <c r="T7" s="1005">
        <v>11582.799999999976</v>
      </c>
      <c r="U7" s="60">
        <v>1</v>
      </c>
    </row>
    <row r="8" spans="1:21" x14ac:dyDescent="0.2">
      <c r="A8" s="60">
        <v>2</v>
      </c>
      <c r="B8" s="61" t="s">
        <v>6</v>
      </c>
      <c r="C8" s="1005"/>
      <c r="D8" s="1005">
        <v>47794.6</v>
      </c>
      <c r="E8" s="1005">
        <v>214.5</v>
      </c>
      <c r="F8" s="1005">
        <v>288.5</v>
      </c>
      <c r="G8" s="1005">
        <v>156.6</v>
      </c>
      <c r="H8" s="1005">
        <v>518.80000000000007</v>
      </c>
      <c r="I8" s="1005">
        <v>1417.3999999999999</v>
      </c>
      <c r="J8" s="1005">
        <v>198.60000000000005</v>
      </c>
      <c r="K8" s="1005">
        <v>270.7</v>
      </c>
      <c r="L8" s="1005">
        <v>3</v>
      </c>
      <c r="M8" s="1005">
        <v>23.900000000000002</v>
      </c>
      <c r="N8" s="1005">
        <v>434.2</v>
      </c>
      <c r="O8" s="1005">
        <v>315.50000000000006</v>
      </c>
      <c r="P8" s="1005">
        <v>91.5</v>
      </c>
      <c r="Q8" s="1005">
        <v>564.30000000000007</v>
      </c>
      <c r="R8" s="1005">
        <v>99</v>
      </c>
      <c r="S8" s="1005">
        <v>127.99999999999999</v>
      </c>
      <c r="T8" s="1005">
        <v>52519.10000000002</v>
      </c>
      <c r="U8" s="60">
        <v>2</v>
      </c>
    </row>
    <row r="9" spans="1:21" x14ac:dyDescent="0.2">
      <c r="A9" s="60">
        <v>3</v>
      </c>
      <c r="B9" s="61" t="s">
        <v>10</v>
      </c>
      <c r="C9" s="1005"/>
      <c r="D9" s="1005">
        <v>335.79999999999995</v>
      </c>
      <c r="E9" s="1005">
        <v>51.9</v>
      </c>
      <c r="F9" s="1005"/>
      <c r="G9" s="1005">
        <v>1204.1999999999998</v>
      </c>
      <c r="H9" s="1005">
        <v>1431.0999999999997</v>
      </c>
      <c r="I9" s="1005">
        <v>301.10000000000002</v>
      </c>
      <c r="J9" s="1005">
        <v>292</v>
      </c>
      <c r="K9" s="1005">
        <v>427.19999999999993</v>
      </c>
      <c r="L9" s="1005">
        <v>123.4</v>
      </c>
      <c r="M9" s="1005">
        <v>190.9</v>
      </c>
      <c r="N9" s="1005">
        <v>642.09999999999991</v>
      </c>
      <c r="O9" s="1005">
        <v>2025.8999999999999</v>
      </c>
      <c r="P9" s="1005">
        <v>573.69999999999993</v>
      </c>
      <c r="Q9" s="1005">
        <v>567.79999999999995</v>
      </c>
      <c r="R9" s="1005">
        <v>28.6</v>
      </c>
      <c r="S9" s="1005">
        <v>266.39999999999998</v>
      </c>
      <c r="T9" s="1005">
        <v>8462.1000000000058</v>
      </c>
      <c r="U9" s="60">
        <v>3</v>
      </c>
    </row>
    <row r="10" spans="1:21" x14ac:dyDescent="0.2">
      <c r="A10" s="60">
        <v>4</v>
      </c>
      <c r="B10" s="61" t="s">
        <v>3</v>
      </c>
      <c r="C10" s="1005"/>
      <c r="D10" s="1005">
        <v>1027.8999999999999</v>
      </c>
      <c r="E10" s="1005">
        <v>1</v>
      </c>
      <c r="F10" s="1005">
        <v>227</v>
      </c>
      <c r="G10" s="1005">
        <v>371.60000000000008</v>
      </c>
      <c r="H10" s="1005">
        <v>2246.2999999999997</v>
      </c>
      <c r="I10" s="1005">
        <v>205.20000000000005</v>
      </c>
      <c r="J10" s="1005">
        <v>235.50000000000003</v>
      </c>
      <c r="K10" s="1005">
        <v>1082.0999999999999</v>
      </c>
      <c r="L10" s="1005">
        <v>62.499999999999993</v>
      </c>
      <c r="M10" s="1005">
        <v>120.39999999999999</v>
      </c>
      <c r="N10" s="1005">
        <v>3541.3000000000015</v>
      </c>
      <c r="O10" s="1005">
        <v>779.39999999999986</v>
      </c>
      <c r="P10" s="1005">
        <v>43.5</v>
      </c>
      <c r="Q10" s="1005">
        <v>1564.2</v>
      </c>
      <c r="R10" s="1005">
        <v>274.99999999999994</v>
      </c>
      <c r="S10" s="1005">
        <v>191.10000000000002</v>
      </c>
      <c r="T10" s="1005">
        <v>11973.999999999993</v>
      </c>
      <c r="U10" s="60">
        <v>4</v>
      </c>
    </row>
    <row r="11" spans="1:21" x14ac:dyDescent="0.2">
      <c r="A11" s="60">
        <v>5</v>
      </c>
      <c r="B11" s="61" t="s">
        <v>7</v>
      </c>
      <c r="C11" s="1005"/>
      <c r="D11" s="1005">
        <v>101.1</v>
      </c>
      <c r="E11" s="1005"/>
      <c r="F11" s="1005"/>
      <c r="G11" s="1005">
        <v>53.2</v>
      </c>
      <c r="H11" s="1005">
        <v>82.3</v>
      </c>
      <c r="I11" s="1005">
        <v>17.2</v>
      </c>
      <c r="J11" s="1005">
        <v>29.299999999999997</v>
      </c>
      <c r="K11" s="1005">
        <v>1</v>
      </c>
      <c r="L11" s="1005">
        <v>0.2</v>
      </c>
      <c r="M11" s="1005">
        <v>11</v>
      </c>
      <c r="N11" s="1005">
        <v>165.6</v>
      </c>
      <c r="O11" s="1005">
        <v>12.2</v>
      </c>
      <c r="P11" s="1005">
        <v>6.4</v>
      </c>
      <c r="Q11" s="1005">
        <v>38.6</v>
      </c>
      <c r="R11" s="1005">
        <v>43.4</v>
      </c>
      <c r="S11" s="1005">
        <v>30.5</v>
      </c>
      <c r="T11" s="1005">
        <v>591.99999999999989</v>
      </c>
      <c r="U11" s="60">
        <v>5</v>
      </c>
    </row>
    <row r="12" spans="1:21" x14ac:dyDescent="0.2">
      <c r="A12" s="60">
        <v>6</v>
      </c>
      <c r="B12" s="61" t="s">
        <v>11</v>
      </c>
      <c r="C12" s="1005"/>
      <c r="D12" s="1005">
        <v>43.400000000000006</v>
      </c>
      <c r="E12" s="1005">
        <v>2.8</v>
      </c>
      <c r="F12" s="1005"/>
      <c r="G12" s="1005">
        <v>85.399999999999991</v>
      </c>
      <c r="H12" s="1005">
        <v>29.8</v>
      </c>
      <c r="I12" s="1005">
        <v>2.1</v>
      </c>
      <c r="J12" s="1005">
        <v>14.3</v>
      </c>
      <c r="K12" s="1005">
        <v>4.3</v>
      </c>
      <c r="L12" s="1005">
        <v>2</v>
      </c>
      <c r="M12" s="1005">
        <v>9</v>
      </c>
      <c r="N12" s="1005">
        <v>11.600000000000001</v>
      </c>
      <c r="O12" s="1005">
        <v>6.4</v>
      </c>
      <c r="P12" s="1005">
        <v>1</v>
      </c>
      <c r="Q12" s="1005">
        <v>100.3</v>
      </c>
      <c r="R12" s="1005">
        <v>13</v>
      </c>
      <c r="S12" s="1005">
        <v>13.8</v>
      </c>
      <c r="T12" s="1005">
        <v>339.2</v>
      </c>
      <c r="U12" s="60">
        <v>6</v>
      </c>
    </row>
    <row r="13" spans="1:21" x14ac:dyDescent="0.2">
      <c r="A13" s="60">
        <v>7</v>
      </c>
      <c r="B13" s="61" t="s">
        <v>4</v>
      </c>
      <c r="C13" s="1005"/>
      <c r="D13" s="1005">
        <v>20.399999999999999</v>
      </c>
      <c r="E13" s="1005"/>
      <c r="F13" s="1005"/>
      <c r="G13" s="1005">
        <v>35</v>
      </c>
      <c r="H13" s="1005">
        <v>9</v>
      </c>
      <c r="I13" s="1005">
        <v>2.2999999999999998</v>
      </c>
      <c r="J13" s="1005">
        <v>5</v>
      </c>
      <c r="K13" s="1005">
        <v>47.1</v>
      </c>
      <c r="L13" s="1005"/>
      <c r="M13" s="1005">
        <v>2</v>
      </c>
      <c r="N13" s="1005">
        <v>100.8</v>
      </c>
      <c r="O13" s="1005">
        <v>6.3</v>
      </c>
      <c r="P13" s="1005">
        <v>12.4</v>
      </c>
      <c r="Q13" s="1005">
        <v>55.7</v>
      </c>
      <c r="R13" s="1005">
        <v>0</v>
      </c>
      <c r="S13" s="1005">
        <v>4.3</v>
      </c>
      <c r="T13" s="1005">
        <v>300.30000000000007</v>
      </c>
      <c r="U13" s="60">
        <v>7</v>
      </c>
    </row>
    <row r="14" spans="1:21" x14ac:dyDescent="0.2">
      <c r="A14" s="60">
        <v>8</v>
      </c>
      <c r="B14" s="61" t="s">
        <v>5</v>
      </c>
      <c r="C14" s="1005"/>
      <c r="D14" s="1005">
        <v>95.8</v>
      </c>
      <c r="E14" s="1005"/>
      <c r="F14" s="1005"/>
      <c r="G14" s="1005">
        <v>17.7</v>
      </c>
      <c r="H14" s="1005">
        <v>39.6</v>
      </c>
      <c r="I14" s="1005">
        <v>15.8</v>
      </c>
      <c r="J14" s="1005">
        <v>17.100000000000001</v>
      </c>
      <c r="K14" s="1005"/>
      <c r="L14" s="1005">
        <v>1</v>
      </c>
      <c r="M14" s="1005">
        <v>5.0999999999999996</v>
      </c>
      <c r="N14" s="1005">
        <v>23.4</v>
      </c>
      <c r="O14" s="1005">
        <v>27</v>
      </c>
      <c r="P14" s="1005">
        <v>71.400000000000006</v>
      </c>
      <c r="Q14" s="1005">
        <v>13.7</v>
      </c>
      <c r="R14" s="1005">
        <v>1</v>
      </c>
      <c r="S14" s="1005">
        <v>10.7</v>
      </c>
      <c r="T14" s="1005">
        <v>339.3</v>
      </c>
      <c r="U14" s="60">
        <v>8</v>
      </c>
    </row>
    <row r="15" spans="1:21" x14ac:dyDescent="0.2">
      <c r="A15" s="60">
        <v>9</v>
      </c>
      <c r="B15" s="61" t="s">
        <v>8</v>
      </c>
      <c r="C15" s="1005"/>
      <c r="D15" s="1005">
        <v>316.39999999999998</v>
      </c>
      <c r="E15" s="1005">
        <v>0</v>
      </c>
      <c r="F15" s="1005">
        <v>181.6</v>
      </c>
      <c r="G15" s="1005">
        <v>163.4</v>
      </c>
      <c r="H15" s="1005">
        <v>817.79999999999973</v>
      </c>
      <c r="I15" s="1005">
        <v>103.5</v>
      </c>
      <c r="J15" s="1005">
        <v>25.799999999999997</v>
      </c>
      <c r="K15" s="1005">
        <v>43.3</v>
      </c>
      <c r="L15" s="1005">
        <v>0.7</v>
      </c>
      <c r="M15" s="1005">
        <v>7.5</v>
      </c>
      <c r="N15" s="1005">
        <v>290</v>
      </c>
      <c r="O15" s="1005">
        <v>188.79999999999995</v>
      </c>
      <c r="P15" s="1005">
        <v>13.5</v>
      </c>
      <c r="Q15" s="1005">
        <v>25.1</v>
      </c>
      <c r="R15" s="1005">
        <v>7.6</v>
      </c>
      <c r="S15" s="1005">
        <v>35.099999999999994</v>
      </c>
      <c r="T15" s="1005">
        <v>2220.0999999999995</v>
      </c>
      <c r="U15" s="60">
        <v>9</v>
      </c>
    </row>
    <row r="16" spans="1:21" x14ac:dyDescent="0.2">
      <c r="A16" s="60">
        <v>10</v>
      </c>
      <c r="B16" s="61" t="s">
        <v>9</v>
      </c>
      <c r="C16" s="1005"/>
      <c r="D16" s="1005">
        <v>97.600000000000009</v>
      </c>
      <c r="E16" s="1005"/>
      <c r="F16" s="1005"/>
      <c r="G16" s="1005">
        <v>85.8</v>
      </c>
      <c r="H16" s="1005">
        <v>533.79999999999995</v>
      </c>
      <c r="I16" s="1005">
        <v>90.9</v>
      </c>
      <c r="J16" s="1005">
        <v>50.2</v>
      </c>
      <c r="K16" s="1005">
        <v>63.300000000000004</v>
      </c>
      <c r="L16" s="1005">
        <v>1.6</v>
      </c>
      <c r="M16" s="1005">
        <v>2.4</v>
      </c>
      <c r="N16" s="1005">
        <v>43.4</v>
      </c>
      <c r="O16" s="1005">
        <v>28</v>
      </c>
      <c r="P16" s="1005">
        <v>19</v>
      </c>
      <c r="Q16" s="1005">
        <v>40.400000000000006</v>
      </c>
      <c r="R16" s="1005">
        <v>6.8</v>
      </c>
      <c r="S16" s="1005">
        <v>30</v>
      </c>
      <c r="T16" s="1005">
        <v>1093.1999999999998</v>
      </c>
      <c r="U16" s="60">
        <v>10</v>
      </c>
    </row>
    <row r="17" spans="1:21" x14ac:dyDescent="0.2">
      <c r="A17" s="60">
        <v>11</v>
      </c>
      <c r="B17" s="61" t="s">
        <v>93</v>
      </c>
      <c r="C17" s="1005"/>
      <c r="D17" s="1005">
        <v>31.4</v>
      </c>
      <c r="E17" s="1005"/>
      <c r="F17" s="1005"/>
      <c r="G17" s="1005">
        <v>66.499999999999986</v>
      </c>
      <c r="H17" s="1005">
        <v>1341.8</v>
      </c>
      <c r="I17" s="1005">
        <v>6.7</v>
      </c>
      <c r="J17" s="1005">
        <v>239.20000000000002</v>
      </c>
      <c r="K17" s="1005">
        <v>144.1</v>
      </c>
      <c r="L17" s="1005">
        <v>30.1</v>
      </c>
      <c r="M17" s="1005">
        <v>50.4</v>
      </c>
      <c r="N17" s="1005">
        <v>572</v>
      </c>
      <c r="O17" s="1005">
        <v>70.400000000000006</v>
      </c>
      <c r="P17" s="1005">
        <v>350.80000000000007</v>
      </c>
      <c r="Q17" s="1005">
        <v>4281.7999999999984</v>
      </c>
      <c r="R17" s="1005">
        <v>61.1</v>
      </c>
      <c r="S17" s="1005">
        <v>195.39999999999998</v>
      </c>
      <c r="T17" s="1005">
        <v>7441.7000000000016</v>
      </c>
      <c r="U17" s="60">
        <v>11</v>
      </c>
    </row>
    <row r="18" spans="1:21" x14ac:dyDescent="0.2">
      <c r="A18" s="60">
        <v>12</v>
      </c>
      <c r="B18" s="61" t="s">
        <v>165</v>
      </c>
      <c r="C18" s="1005">
        <v>7.7</v>
      </c>
      <c r="D18" s="1005">
        <v>168.3</v>
      </c>
      <c r="E18" s="1005">
        <v>5.8</v>
      </c>
      <c r="F18" s="1005"/>
      <c r="G18" s="1005">
        <v>204.90000000000003</v>
      </c>
      <c r="H18" s="1005">
        <v>443.30000000000007</v>
      </c>
      <c r="I18" s="1005">
        <v>292.39999999999998</v>
      </c>
      <c r="J18" s="1005">
        <v>129.1</v>
      </c>
      <c r="K18" s="1005">
        <v>104.5</v>
      </c>
      <c r="L18" s="1005">
        <v>84.8</v>
      </c>
      <c r="M18" s="1005">
        <v>37</v>
      </c>
      <c r="N18" s="1005">
        <v>528.09999999999991</v>
      </c>
      <c r="O18" s="1005">
        <v>1140.0000000000002</v>
      </c>
      <c r="P18" s="1005">
        <v>114.3</v>
      </c>
      <c r="Q18" s="1005">
        <v>551.1</v>
      </c>
      <c r="R18" s="1005">
        <v>26.8</v>
      </c>
      <c r="S18" s="1005">
        <v>100.39999999999999</v>
      </c>
      <c r="T18" s="1005">
        <v>3938.5000000000068</v>
      </c>
      <c r="U18" s="60">
        <v>12</v>
      </c>
    </row>
    <row r="19" spans="1:21" x14ac:dyDescent="0.2">
      <c r="A19" s="994" t="s">
        <v>160</v>
      </c>
      <c r="B19" s="61"/>
      <c r="C19" s="1005"/>
      <c r="D19" s="1005"/>
      <c r="E19" s="1005"/>
      <c r="F19" s="1005"/>
      <c r="G19" s="1005"/>
      <c r="H19" s="1005"/>
      <c r="I19" s="1005"/>
      <c r="J19" s="1005"/>
      <c r="K19" s="1005"/>
      <c r="L19" s="1005"/>
      <c r="M19" s="1005">
        <v>0</v>
      </c>
      <c r="N19" s="1005"/>
      <c r="O19" s="1005">
        <v>1</v>
      </c>
      <c r="P19" s="1005"/>
      <c r="Q19" s="1005"/>
      <c r="R19" s="1005"/>
      <c r="S19" s="1005"/>
      <c r="T19" s="1005">
        <v>1</v>
      </c>
      <c r="U19" s="60" t="s">
        <v>460</v>
      </c>
    </row>
    <row r="20" spans="1:21" x14ac:dyDescent="0.2">
      <c r="A20" s="979"/>
      <c r="B20" s="979"/>
      <c r="C20" s="1006"/>
      <c r="D20" s="1006"/>
      <c r="E20" s="1006"/>
      <c r="F20" s="1006"/>
      <c r="G20" s="1006"/>
      <c r="H20" s="1006"/>
      <c r="I20" s="1006"/>
      <c r="J20" s="1006"/>
      <c r="K20" s="1006"/>
      <c r="L20" s="1006"/>
      <c r="M20" s="1006"/>
      <c r="N20" s="1006"/>
      <c r="O20" s="1006"/>
      <c r="P20" s="1006"/>
      <c r="Q20" s="1006"/>
      <c r="R20" s="1006"/>
      <c r="S20" s="1006"/>
      <c r="T20" s="1006"/>
      <c r="U20" s="979"/>
    </row>
    <row r="21" spans="1:21" ht="15" x14ac:dyDescent="0.25">
      <c r="A21" s="1007" t="s">
        <v>20</v>
      </c>
      <c r="B21" s="979"/>
      <c r="C21" s="1008">
        <v>7.7</v>
      </c>
      <c r="D21" s="1008">
        <v>50311.500000000015</v>
      </c>
      <c r="E21" s="1008">
        <v>278</v>
      </c>
      <c r="F21" s="1008">
        <v>697.1</v>
      </c>
      <c r="G21" s="1008">
        <v>2725.1000000000004</v>
      </c>
      <c r="H21" s="1008">
        <v>9269.1999999999989</v>
      </c>
      <c r="I21" s="1008">
        <v>2721.2999999999997</v>
      </c>
      <c r="J21" s="1008">
        <v>1949.0999999999997</v>
      </c>
      <c r="K21" s="1008">
        <v>2609</v>
      </c>
      <c r="L21" s="1008">
        <v>1407.2</v>
      </c>
      <c r="M21" s="1008">
        <v>533.29999999999995</v>
      </c>
      <c r="N21" s="1008">
        <v>7295.8000000000011</v>
      </c>
      <c r="O21" s="1008">
        <v>5831.5999999999995</v>
      </c>
      <c r="P21" s="1008">
        <v>2641.0000000000005</v>
      </c>
      <c r="Q21" s="1008">
        <v>9816.4999999999982</v>
      </c>
      <c r="R21" s="1008">
        <v>752.79999999999984</v>
      </c>
      <c r="S21" s="1008">
        <v>1957.099999999999</v>
      </c>
      <c r="T21" s="1008">
        <v>100803</v>
      </c>
      <c r="U21" s="1007" t="s">
        <v>247</v>
      </c>
    </row>
    <row r="22" spans="1:21" x14ac:dyDescent="0.2">
      <c r="A22" s="979"/>
      <c r="B22" s="979"/>
      <c r="C22" s="979"/>
      <c r="D22" s="979"/>
      <c r="E22" s="979"/>
      <c r="F22" s="979"/>
      <c r="G22" s="979"/>
      <c r="H22" s="979"/>
      <c r="I22" s="979"/>
      <c r="J22" s="979"/>
      <c r="K22" s="979"/>
      <c r="L22" s="979"/>
      <c r="M22" s="979"/>
      <c r="N22" s="979"/>
      <c r="O22" s="979"/>
      <c r="P22" s="979"/>
      <c r="Q22" s="979"/>
      <c r="R22" s="979"/>
      <c r="S22" s="979"/>
      <c r="T22" s="979"/>
      <c r="U22" s="979"/>
    </row>
    <row r="23" spans="1:21" x14ac:dyDescent="0.2">
      <c r="A23" s="979"/>
      <c r="B23" s="979"/>
      <c r="C23" s="979"/>
      <c r="D23" s="979"/>
      <c r="E23" s="979"/>
      <c r="F23" s="979"/>
      <c r="G23" s="979"/>
      <c r="H23" s="979"/>
      <c r="I23" s="979"/>
      <c r="J23" s="979"/>
      <c r="K23" s="979"/>
      <c r="L23" s="979"/>
      <c r="M23" s="979"/>
      <c r="N23" s="979"/>
      <c r="O23" s="979"/>
      <c r="P23" s="979"/>
      <c r="Q23" s="979"/>
      <c r="R23" s="979"/>
      <c r="S23" s="979"/>
      <c r="T23" s="979"/>
      <c r="U23" s="979"/>
    </row>
    <row r="24" spans="1:21" x14ac:dyDescent="0.2">
      <c r="A24" s="997" t="s">
        <v>442</v>
      </c>
      <c r="B24" s="979"/>
      <c r="C24" s="979"/>
      <c r="D24" s="998"/>
      <c r="E24" s="979"/>
      <c r="G24" s="979"/>
      <c r="H24" s="979"/>
      <c r="I24" s="979"/>
      <c r="J24" s="979"/>
      <c r="K24" s="979"/>
      <c r="L24" s="979"/>
      <c r="M24" s="979"/>
      <c r="N24" s="979"/>
      <c r="O24" s="979"/>
      <c r="P24" s="979"/>
      <c r="Q24" s="979"/>
      <c r="R24" s="979"/>
      <c r="S24" s="979"/>
      <c r="T24" s="999" t="s">
        <v>220</v>
      </c>
      <c r="U24" s="979"/>
    </row>
    <row r="25" spans="1:21" x14ac:dyDescent="0.2">
      <c r="A25" s="979"/>
      <c r="B25" s="997"/>
      <c r="C25" s="998"/>
      <c r="D25" s="998"/>
      <c r="E25" s="979"/>
      <c r="F25" s="979"/>
      <c r="G25" s="979"/>
      <c r="H25" s="979"/>
      <c r="I25" s="979"/>
      <c r="J25" s="979"/>
      <c r="K25" s="979"/>
      <c r="L25" s="979"/>
      <c r="M25" s="979"/>
      <c r="N25" s="979"/>
      <c r="O25" s="979"/>
      <c r="P25" s="979"/>
      <c r="Q25" s="979"/>
      <c r="R25" s="979"/>
      <c r="S25" s="979"/>
      <c r="T25" s="979"/>
      <c r="U25" s="979"/>
    </row>
  </sheetData>
  <hyperlinks>
    <hyperlink ref="U2" location="INHALT!A1" display="INHALT!A1" xr:uid="{2A6FE6B0-82D2-420C-B0E5-AC32EAEB8BD4}"/>
  </hyperlinks>
  <pageMargins left="0.7" right="0.7" top="0.78740157499999996" bottom="0.78740157499999996" header="0.3" footer="0.3"/>
  <pageSetup paperSize="9" scale="3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P109"/>
  <sheetViews>
    <sheetView zoomScaleNormal="100" workbookViewId="0">
      <pane xSplit="2" ySplit="5" topLeftCell="C6" activePane="bottomRight" state="frozen"/>
      <selection activeCell="A80" sqref="A80:XFD80"/>
      <selection pane="topRight" activeCell="A80" sqref="A80:XFD80"/>
      <selection pane="bottomLeft" activeCell="A80" sqref="A80:XFD80"/>
      <selection pane="bottomRight" activeCell="E10" sqref="E10"/>
    </sheetView>
  </sheetViews>
  <sheetFormatPr baseColWidth="10" defaultColWidth="11.28515625" defaultRowHeight="12.75" x14ac:dyDescent="0.2"/>
  <cols>
    <col min="1" max="1" width="5.28515625" style="41" customWidth="1"/>
    <col min="2" max="2" width="22.7109375" style="41" customWidth="1"/>
    <col min="3" max="3" width="11.85546875" style="41" customWidth="1"/>
    <col min="4" max="4" width="9.42578125" style="41" customWidth="1"/>
    <col min="5" max="5" width="9.140625" style="41" bestFit="1" customWidth="1"/>
    <col min="6" max="6" width="8.28515625" style="41" bestFit="1" customWidth="1"/>
    <col min="7" max="7" width="12.42578125" style="41" customWidth="1"/>
    <col min="8" max="8" width="11.7109375" style="41" bestFit="1" customWidth="1"/>
    <col min="9" max="9" width="9.5703125" style="41" bestFit="1" customWidth="1"/>
    <col min="10" max="10" width="12.42578125" style="41" customWidth="1"/>
    <col min="11" max="11" width="12.140625" style="41" customWidth="1"/>
    <col min="12" max="12" width="9" style="41" customWidth="1"/>
    <col min="13" max="13" width="11.28515625" style="41" customWidth="1"/>
    <col min="14" max="14" width="10.85546875" style="41" customWidth="1"/>
    <col min="15" max="15" width="13.28515625" style="42" bestFit="1" customWidth="1"/>
    <col min="16" max="16" width="5.28515625" style="41" customWidth="1"/>
    <col min="17" max="16384" width="11.28515625" style="41"/>
  </cols>
  <sheetData>
    <row r="1" spans="1:16" x14ac:dyDescent="0.2">
      <c r="A1" s="1059">
        <v>44196</v>
      </c>
      <c r="B1" s="390"/>
      <c r="C1" s="390"/>
      <c r="D1" s="390"/>
      <c r="E1" s="390"/>
      <c r="F1" s="390"/>
      <c r="G1" s="390"/>
      <c r="H1" s="390"/>
      <c r="I1" s="390"/>
      <c r="J1" s="390"/>
      <c r="K1" s="390"/>
      <c r="L1" s="390"/>
      <c r="M1" s="390"/>
      <c r="N1" s="390"/>
      <c r="O1" s="437"/>
      <c r="P1" s="376"/>
    </row>
    <row r="2" spans="1:16" ht="15.75" x14ac:dyDescent="0.2">
      <c r="A2" s="438" t="s">
        <v>526</v>
      </c>
      <c r="B2" s="439"/>
      <c r="C2" s="439"/>
      <c r="D2" s="439"/>
      <c r="E2" s="439"/>
      <c r="F2" s="439"/>
      <c r="G2" s="440"/>
      <c r="H2" s="440"/>
      <c r="I2" s="440"/>
      <c r="J2" s="439"/>
      <c r="K2" s="439"/>
      <c r="L2" s="439"/>
      <c r="M2" s="439"/>
      <c r="N2" s="439"/>
      <c r="O2" s="441"/>
      <c r="P2" s="1068" t="str">
        <f>HYPERLINK("[Kleinräumige Statistik Daten Prototyp.xlsx]INHALT!A1","zum Inhaltsverzeichnis")</f>
        <v>zum Inhaltsverzeichnis</v>
      </c>
    </row>
    <row r="3" spans="1:16" x14ac:dyDescent="0.2">
      <c r="A3" s="390"/>
      <c r="B3" s="390"/>
      <c r="C3" s="390"/>
      <c r="D3" s="390"/>
      <c r="E3" s="390"/>
      <c r="F3" s="390"/>
      <c r="G3" s="390"/>
      <c r="H3" s="390"/>
      <c r="I3" s="390"/>
      <c r="J3" s="390"/>
      <c r="K3" s="390"/>
      <c r="L3" s="390"/>
      <c r="M3" s="390"/>
      <c r="N3" s="390"/>
      <c r="O3" s="390"/>
      <c r="P3" s="390"/>
    </row>
    <row r="4" spans="1:16" ht="63.75" x14ac:dyDescent="0.2">
      <c r="A4" s="442" t="s">
        <v>106</v>
      </c>
      <c r="B4" s="443" t="s">
        <v>15</v>
      </c>
      <c r="C4" s="444" t="s">
        <v>30</v>
      </c>
      <c r="D4" s="445" t="s">
        <v>31</v>
      </c>
      <c r="E4" s="445" t="s">
        <v>215</v>
      </c>
      <c r="F4" s="445" t="s">
        <v>32</v>
      </c>
      <c r="G4" s="445" t="s">
        <v>294</v>
      </c>
      <c r="H4" s="445" t="s">
        <v>297</v>
      </c>
      <c r="I4" s="445" t="s">
        <v>33</v>
      </c>
      <c r="J4" s="445" t="s">
        <v>34</v>
      </c>
      <c r="K4" s="445" t="s">
        <v>328</v>
      </c>
      <c r="L4" s="445" t="s">
        <v>35</v>
      </c>
      <c r="M4" s="445" t="s">
        <v>36</v>
      </c>
      <c r="N4" s="445" t="s">
        <v>480</v>
      </c>
      <c r="O4" s="471" t="s">
        <v>295</v>
      </c>
      <c r="P4" s="474" t="s">
        <v>106</v>
      </c>
    </row>
    <row r="5" spans="1:16" ht="13.15" customHeight="1" x14ac:dyDescent="0.2">
      <c r="A5" s="446"/>
      <c r="B5" s="447"/>
      <c r="C5" s="534" t="s">
        <v>224</v>
      </c>
      <c r="D5" s="534" t="s">
        <v>224</v>
      </c>
      <c r="E5" s="534" t="s">
        <v>224</v>
      </c>
      <c r="F5" s="534" t="s">
        <v>224</v>
      </c>
      <c r="G5" s="535" t="s">
        <v>293</v>
      </c>
      <c r="H5" s="535" t="s">
        <v>224</v>
      </c>
      <c r="I5" s="535" t="s">
        <v>224</v>
      </c>
      <c r="J5" s="535" t="s">
        <v>293</v>
      </c>
      <c r="K5" s="535" t="s">
        <v>224</v>
      </c>
      <c r="L5" s="535" t="s">
        <v>224</v>
      </c>
      <c r="M5" s="535" t="s">
        <v>293</v>
      </c>
      <c r="N5" s="535" t="s">
        <v>224</v>
      </c>
      <c r="O5" s="536" t="s">
        <v>249</v>
      </c>
      <c r="P5" s="475"/>
    </row>
    <row r="6" spans="1:16" ht="12" customHeight="1" x14ac:dyDescent="0.2">
      <c r="A6" s="448"/>
      <c r="B6" s="448"/>
      <c r="C6" s="448"/>
      <c r="D6" s="448"/>
      <c r="E6" s="448"/>
      <c r="F6" s="448"/>
      <c r="G6" s="448"/>
      <c r="H6" s="448"/>
      <c r="I6" s="448"/>
      <c r="J6" s="448"/>
      <c r="K6" s="448"/>
      <c r="L6" s="448"/>
      <c r="M6" s="448"/>
      <c r="N6" s="448"/>
      <c r="O6" s="478"/>
      <c r="P6" s="448"/>
    </row>
    <row r="7" spans="1:16" x14ac:dyDescent="0.2">
      <c r="A7" s="383">
        <v>10</v>
      </c>
      <c r="B7" s="61" t="s">
        <v>37</v>
      </c>
      <c r="C7" s="473">
        <v>33</v>
      </c>
      <c r="D7" s="449">
        <v>30</v>
      </c>
      <c r="E7" s="449">
        <v>378</v>
      </c>
      <c r="F7" s="449">
        <v>1188</v>
      </c>
      <c r="G7" s="449">
        <v>23327</v>
      </c>
      <c r="H7" s="450">
        <v>11.454545454545455</v>
      </c>
      <c r="I7" s="450">
        <v>3.1428571428571428</v>
      </c>
      <c r="J7" s="449">
        <v>61.711640211640209</v>
      </c>
      <c r="K7" s="450">
        <v>62.47933884297521</v>
      </c>
      <c r="L7" s="450">
        <v>1.9636363636363636</v>
      </c>
      <c r="M7" s="481">
        <v>38.557024793388429</v>
      </c>
      <c r="N7" s="69">
        <v>605</v>
      </c>
      <c r="O7" s="479">
        <v>1.6005291005291005</v>
      </c>
      <c r="P7" s="476">
        <v>10</v>
      </c>
    </row>
    <row r="8" spans="1:16" x14ac:dyDescent="0.2">
      <c r="A8" s="383">
        <v>11</v>
      </c>
      <c r="B8" s="61" t="s">
        <v>38</v>
      </c>
      <c r="C8" s="473">
        <v>185</v>
      </c>
      <c r="D8" s="449">
        <v>126</v>
      </c>
      <c r="E8" s="449">
        <v>911</v>
      </c>
      <c r="F8" s="449">
        <v>2188</v>
      </c>
      <c r="G8" s="449">
        <v>46677</v>
      </c>
      <c r="H8" s="450">
        <v>4.9243243243243242</v>
      </c>
      <c r="I8" s="450">
        <v>2.4017563117453347</v>
      </c>
      <c r="J8" s="449">
        <v>51.237102085620201</v>
      </c>
      <c r="K8" s="450">
        <v>66.73992673992673</v>
      </c>
      <c r="L8" s="450">
        <v>1.602930402930403</v>
      </c>
      <c r="M8" s="481">
        <v>34.195604395604398</v>
      </c>
      <c r="N8" s="69">
        <v>1365</v>
      </c>
      <c r="O8" s="479">
        <v>1.4983534577387487</v>
      </c>
      <c r="P8" s="476">
        <v>11</v>
      </c>
    </row>
    <row r="9" spans="1:16" x14ac:dyDescent="0.2">
      <c r="A9" s="383">
        <v>12</v>
      </c>
      <c r="B9" s="61" t="s">
        <v>90</v>
      </c>
      <c r="C9" s="473">
        <v>283</v>
      </c>
      <c r="D9" s="449">
        <v>207</v>
      </c>
      <c r="E9" s="449">
        <v>1596</v>
      </c>
      <c r="F9" s="449">
        <v>4576</v>
      </c>
      <c r="G9" s="449">
        <v>104090</v>
      </c>
      <c r="H9" s="450">
        <v>5.6395759717314489</v>
      </c>
      <c r="I9" s="450">
        <v>2.8671679197994986</v>
      </c>
      <c r="J9" s="449">
        <v>65.219298245614041</v>
      </c>
      <c r="K9" s="450">
        <v>59.663551401869164</v>
      </c>
      <c r="L9" s="450">
        <v>1.7106542056074767</v>
      </c>
      <c r="M9" s="481">
        <v>38.912149532710281</v>
      </c>
      <c r="N9" s="69">
        <v>2675</v>
      </c>
      <c r="O9" s="479">
        <v>1.6760651629072683</v>
      </c>
      <c r="P9" s="476">
        <v>12</v>
      </c>
    </row>
    <row r="10" spans="1:16" x14ac:dyDescent="0.2">
      <c r="A10" s="383">
        <v>13</v>
      </c>
      <c r="B10" s="61" t="s">
        <v>39</v>
      </c>
      <c r="C10" s="473">
        <v>80</v>
      </c>
      <c r="D10" s="449">
        <v>32</v>
      </c>
      <c r="E10" s="449">
        <v>284</v>
      </c>
      <c r="F10" s="449">
        <v>862</v>
      </c>
      <c r="G10" s="449">
        <v>18871</v>
      </c>
      <c r="H10" s="450">
        <v>3.55</v>
      </c>
      <c r="I10" s="450">
        <v>3.035211267605634</v>
      </c>
      <c r="J10" s="449">
        <v>66.447183098591552</v>
      </c>
      <c r="K10" s="450">
        <v>64.545454545454547</v>
      </c>
      <c r="L10" s="450">
        <v>1.959090909090909</v>
      </c>
      <c r="M10" s="481">
        <v>42.888636363636365</v>
      </c>
      <c r="N10" s="69">
        <v>440</v>
      </c>
      <c r="O10" s="479">
        <v>1.5492957746478873</v>
      </c>
      <c r="P10" s="476">
        <v>13</v>
      </c>
    </row>
    <row r="11" spans="1:16" x14ac:dyDescent="0.2">
      <c r="A11" s="383">
        <v>14</v>
      </c>
      <c r="B11" s="61" t="s">
        <v>40</v>
      </c>
      <c r="C11" s="473">
        <v>409</v>
      </c>
      <c r="D11" s="449">
        <v>336</v>
      </c>
      <c r="E11" s="449">
        <v>1942</v>
      </c>
      <c r="F11" s="449">
        <v>6121</v>
      </c>
      <c r="G11" s="449">
        <v>127016</v>
      </c>
      <c r="H11" s="450">
        <v>4.7481662591687037</v>
      </c>
      <c r="I11" s="450">
        <v>3.1519052523171989</v>
      </c>
      <c r="J11" s="449">
        <v>65.404737384140063</v>
      </c>
      <c r="K11" s="450">
        <v>64.733333333333334</v>
      </c>
      <c r="L11" s="450">
        <v>2.0403333333333333</v>
      </c>
      <c r="M11" s="481">
        <v>42.338666666666668</v>
      </c>
      <c r="N11" s="69">
        <v>3000</v>
      </c>
      <c r="O11" s="479">
        <v>1.544799176107106</v>
      </c>
      <c r="P11" s="476">
        <v>14</v>
      </c>
    </row>
    <row r="12" spans="1:16" x14ac:dyDescent="0.2">
      <c r="A12" s="383">
        <v>15</v>
      </c>
      <c r="B12" s="61" t="s">
        <v>41</v>
      </c>
      <c r="C12" s="473">
        <v>408</v>
      </c>
      <c r="D12" s="449">
        <v>398</v>
      </c>
      <c r="E12" s="449">
        <v>557</v>
      </c>
      <c r="F12" s="449">
        <v>3039</v>
      </c>
      <c r="G12" s="449">
        <v>71882</v>
      </c>
      <c r="H12" s="450">
        <v>1.3651960784313726</v>
      </c>
      <c r="I12" s="450">
        <v>5.4560143626570916</v>
      </c>
      <c r="J12" s="449">
        <v>129.05206463195691</v>
      </c>
      <c r="K12" s="450">
        <v>44.91935483870968</v>
      </c>
      <c r="L12" s="450">
        <v>2.4508064516129031</v>
      </c>
      <c r="M12" s="481">
        <v>57.969354838709677</v>
      </c>
      <c r="N12" s="69">
        <v>1240</v>
      </c>
      <c r="O12" s="479">
        <v>2.2262118491921004</v>
      </c>
      <c r="P12" s="476">
        <v>15</v>
      </c>
    </row>
    <row r="13" spans="1:16" x14ac:dyDescent="0.2">
      <c r="A13" s="383">
        <v>16</v>
      </c>
      <c r="B13" s="61" t="s">
        <v>99</v>
      </c>
      <c r="C13" s="473">
        <v>835</v>
      </c>
      <c r="D13" s="449">
        <v>827</v>
      </c>
      <c r="E13" s="449">
        <v>1566</v>
      </c>
      <c r="F13" s="449">
        <v>7007</v>
      </c>
      <c r="G13" s="449">
        <v>156679</v>
      </c>
      <c r="H13" s="450">
        <v>1.8754491017964072</v>
      </c>
      <c r="I13" s="450">
        <v>4.4744572158365266</v>
      </c>
      <c r="J13" s="449">
        <v>100.05044699872286</v>
      </c>
      <c r="K13" s="450">
        <v>51.428571428571423</v>
      </c>
      <c r="L13" s="450">
        <v>2.3011494252873561</v>
      </c>
      <c r="M13" s="481">
        <v>51.454515599343189</v>
      </c>
      <c r="N13" s="69">
        <v>3045</v>
      </c>
      <c r="O13" s="479">
        <v>1.9444444444444444</v>
      </c>
      <c r="P13" s="476">
        <v>16</v>
      </c>
    </row>
    <row r="14" spans="1:16" x14ac:dyDescent="0.2">
      <c r="A14" s="383">
        <v>17</v>
      </c>
      <c r="B14" s="61" t="s">
        <v>42</v>
      </c>
      <c r="C14" s="473">
        <v>644</v>
      </c>
      <c r="D14" s="449">
        <v>635</v>
      </c>
      <c r="E14" s="449">
        <v>1975</v>
      </c>
      <c r="F14" s="449">
        <v>6963</v>
      </c>
      <c r="G14" s="449">
        <v>149718</v>
      </c>
      <c r="H14" s="450">
        <v>3.0667701863354035</v>
      </c>
      <c r="I14" s="450">
        <v>3.5255696202531643</v>
      </c>
      <c r="J14" s="449">
        <v>75.806582278481017</v>
      </c>
      <c r="K14" s="450">
        <v>49.436795994993744</v>
      </c>
      <c r="L14" s="450">
        <v>1.7429286608260326</v>
      </c>
      <c r="M14" s="481">
        <v>37.476345431789738</v>
      </c>
      <c r="N14" s="69">
        <v>3995</v>
      </c>
      <c r="O14" s="479">
        <v>2.0227848101265824</v>
      </c>
      <c r="P14" s="476">
        <v>17</v>
      </c>
    </row>
    <row r="15" spans="1:16" x14ac:dyDescent="0.2">
      <c r="A15" s="383">
        <v>21</v>
      </c>
      <c r="B15" s="61" t="s">
        <v>43</v>
      </c>
      <c r="C15" s="473">
        <v>332</v>
      </c>
      <c r="D15" s="449">
        <v>313</v>
      </c>
      <c r="E15" s="449">
        <v>1002</v>
      </c>
      <c r="F15" s="449">
        <v>3732</v>
      </c>
      <c r="G15" s="449">
        <v>81303</v>
      </c>
      <c r="H15" s="450">
        <v>3.0180722891566263</v>
      </c>
      <c r="I15" s="450">
        <v>3.7245508982035926</v>
      </c>
      <c r="J15" s="449">
        <v>81.140718562874255</v>
      </c>
      <c r="K15" s="450">
        <v>54.308943089430898</v>
      </c>
      <c r="L15" s="450">
        <v>2.0227642276422766</v>
      </c>
      <c r="M15" s="481">
        <v>44.06666666666667</v>
      </c>
      <c r="N15" s="69">
        <v>1845</v>
      </c>
      <c r="O15" s="479">
        <v>1.841317365269461</v>
      </c>
      <c r="P15" s="476">
        <v>21</v>
      </c>
    </row>
    <row r="16" spans="1:16" x14ac:dyDescent="0.2">
      <c r="A16" s="383">
        <v>22</v>
      </c>
      <c r="B16" s="61" t="s">
        <v>44</v>
      </c>
      <c r="C16" s="473">
        <v>247</v>
      </c>
      <c r="D16" s="449">
        <v>233</v>
      </c>
      <c r="E16" s="449">
        <v>875</v>
      </c>
      <c r="F16" s="449">
        <v>3041</v>
      </c>
      <c r="G16" s="449">
        <v>64172</v>
      </c>
      <c r="H16" s="450">
        <v>3.5425101214574899</v>
      </c>
      <c r="I16" s="450">
        <v>3.4754285714285715</v>
      </c>
      <c r="J16" s="449">
        <v>73.33942857142857</v>
      </c>
      <c r="K16" s="450">
        <v>49.157303370786515</v>
      </c>
      <c r="L16" s="450">
        <v>1.7084269662921348</v>
      </c>
      <c r="M16" s="481">
        <v>36.051685393258424</v>
      </c>
      <c r="N16" s="69">
        <v>1780</v>
      </c>
      <c r="O16" s="479">
        <v>2.0342857142857143</v>
      </c>
      <c r="P16" s="476">
        <v>22</v>
      </c>
    </row>
    <row r="17" spans="1:16" x14ac:dyDescent="0.2">
      <c r="A17" s="383">
        <v>23</v>
      </c>
      <c r="B17" s="61" t="s">
        <v>45</v>
      </c>
      <c r="C17" s="473">
        <v>115</v>
      </c>
      <c r="D17" s="449">
        <v>111</v>
      </c>
      <c r="E17" s="449">
        <v>1558</v>
      </c>
      <c r="F17" s="449">
        <v>5103</v>
      </c>
      <c r="G17" s="449">
        <v>102414</v>
      </c>
      <c r="H17" s="450">
        <v>13.547826086956523</v>
      </c>
      <c r="I17" s="450">
        <v>3.2753530166880616</v>
      </c>
      <c r="J17" s="449">
        <v>65.734274711168169</v>
      </c>
      <c r="K17" s="450">
        <v>41.271523178807946</v>
      </c>
      <c r="L17" s="450">
        <v>1.3517880794701986</v>
      </c>
      <c r="M17" s="481">
        <v>27.12953642384106</v>
      </c>
      <c r="N17" s="69">
        <v>3775</v>
      </c>
      <c r="O17" s="479">
        <v>2.4229781771501924</v>
      </c>
      <c r="P17" s="476">
        <v>23</v>
      </c>
    </row>
    <row r="18" spans="1:16" x14ac:dyDescent="0.2">
      <c r="A18" s="383">
        <v>24</v>
      </c>
      <c r="B18" s="61" t="s">
        <v>46</v>
      </c>
      <c r="C18" s="473">
        <v>536</v>
      </c>
      <c r="D18" s="449">
        <v>525</v>
      </c>
      <c r="E18" s="449">
        <v>3117</v>
      </c>
      <c r="F18" s="449">
        <v>10771</v>
      </c>
      <c r="G18" s="449">
        <v>211757</v>
      </c>
      <c r="H18" s="450">
        <v>5.8152985074626864</v>
      </c>
      <c r="I18" s="450">
        <v>3.4555662495989732</v>
      </c>
      <c r="J18" s="449">
        <v>67.936156560795638</v>
      </c>
      <c r="K18" s="450">
        <v>46.942771084337345</v>
      </c>
      <c r="L18" s="450">
        <v>1.6221385542168674</v>
      </c>
      <c r="M18" s="481">
        <v>31.891114457831325</v>
      </c>
      <c r="N18" s="69">
        <v>6640</v>
      </c>
      <c r="O18" s="479">
        <v>2.1302534488290021</v>
      </c>
      <c r="P18" s="476">
        <v>24</v>
      </c>
    </row>
    <row r="19" spans="1:16" x14ac:dyDescent="0.2">
      <c r="A19" s="383">
        <v>25</v>
      </c>
      <c r="B19" s="61" t="s">
        <v>180</v>
      </c>
      <c r="C19" s="473">
        <v>120</v>
      </c>
      <c r="D19" s="449">
        <v>114</v>
      </c>
      <c r="E19" s="449">
        <v>930</v>
      </c>
      <c r="F19" s="449">
        <v>2616</v>
      </c>
      <c r="G19" s="449">
        <v>58360</v>
      </c>
      <c r="H19" s="450">
        <v>7.75</v>
      </c>
      <c r="I19" s="450">
        <v>2.8129032258064517</v>
      </c>
      <c r="J19" s="449">
        <v>62.752688172043008</v>
      </c>
      <c r="K19" s="450">
        <v>50.40650406504065</v>
      </c>
      <c r="L19" s="450">
        <v>1.4178861788617887</v>
      </c>
      <c r="M19" s="481">
        <v>31.631436314363143</v>
      </c>
      <c r="N19" s="69">
        <v>1845</v>
      </c>
      <c r="O19" s="479">
        <v>1.9838709677419355</v>
      </c>
      <c r="P19" s="476">
        <v>25</v>
      </c>
    </row>
    <row r="20" spans="1:16" x14ac:dyDescent="0.2">
      <c r="A20" s="383">
        <v>26</v>
      </c>
      <c r="B20" s="61" t="s">
        <v>164</v>
      </c>
      <c r="C20" s="473">
        <v>115</v>
      </c>
      <c r="D20" s="449">
        <v>113</v>
      </c>
      <c r="E20" s="449">
        <v>1217</v>
      </c>
      <c r="F20" s="449">
        <v>3537</v>
      </c>
      <c r="G20" s="449">
        <v>81009</v>
      </c>
      <c r="H20" s="450">
        <v>10.582608695652175</v>
      </c>
      <c r="I20" s="450">
        <v>2.9063270336894003</v>
      </c>
      <c r="J20" s="449">
        <v>66.564502875924404</v>
      </c>
      <c r="K20" s="450">
        <v>45.924528301886788</v>
      </c>
      <c r="L20" s="450">
        <v>1.3347169811320754</v>
      </c>
      <c r="M20" s="481">
        <v>30.569433962264149</v>
      </c>
      <c r="N20" s="69">
        <v>2650</v>
      </c>
      <c r="O20" s="479">
        <v>2.1774856203779787</v>
      </c>
      <c r="P20" s="476">
        <v>26</v>
      </c>
    </row>
    <row r="21" spans="1:16" x14ac:dyDescent="0.2">
      <c r="A21" s="383">
        <v>31</v>
      </c>
      <c r="B21" s="61" t="s">
        <v>47</v>
      </c>
      <c r="C21" s="473">
        <v>640</v>
      </c>
      <c r="D21" s="449">
        <v>623</v>
      </c>
      <c r="E21" s="449">
        <v>2084</v>
      </c>
      <c r="F21" s="449">
        <v>7457</v>
      </c>
      <c r="G21" s="449">
        <v>156933</v>
      </c>
      <c r="H21" s="450">
        <v>3.2562500000000001</v>
      </c>
      <c r="I21" s="450">
        <v>3.5782149712092131</v>
      </c>
      <c r="J21" s="449">
        <v>75.303742802303262</v>
      </c>
      <c r="K21" s="450">
        <v>50.829268292682926</v>
      </c>
      <c r="L21" s="450">
        <v>1.8187804878048781</v>
      </c>
      <c r="M21" s="481">
        <v>38.276341463414632</v>
      </c>
      <c r="N21" s="69">
        <v>4100</v>
      </c>
      <c r="O21" s="479">
        <v>1.9673704414587332</v>
      </c>
      <c r="P21" s="476">
        <v>31</v>
      </c>
    </row>
    <row r="22" spans="1:16" x14ac:dyDescent="0.2">
      <c r="A22" s="383">
        <v>32</v>
      </c>
      <c r="B22" s="61" t="s">
        <v>48</v>
      </c>
      <c r="C22" s="473">
        <v>722</v>
      </c>
      <c r="D22" s="449">
        <v>698</v>
      </c>
      <c r="E22" s="449">
        <v>3459</v>
      </c>
      <c r="F22" s="449">
        <v>10640</v>
      </c>
      <c r="G22" s="449">
        <v>233603</v>
      </c>
      <c r="H22" s="450">
        <v>4.7908587257617725</v>
      </c>
      <c r="I22" s="450">
        <v>3.0760335357039605</v>
      </c>
      <c r="J22" s="449">
        <v>67.534836657993637</v>
      </c>
      <c r="K22" s="450">
        <v>55.610932475884248</v>
      </c>
      <c r="L22" s="450">
        <v>1.7106109324758842</v>
      </c>
      <c r="M22" s="481">
        <v>37.556752411575566</v>
      </c>
      <c r="N22" s="69">
        <v>6220</v>
      </c>
      <c r="O22" s="479">
        <v>1.7982075744434807</v>
      </c>
      <c r="P22" s="476">
        <v>32</v>
      </c>
    </row>
    <row r="23" spans="1:16" x14ac:dyDescent="0.2">
      <c r="A23" s="383">
        <v>33</v>
      </c>
      <c r="B23" s="61" t="s">
        <v>181</v>
      </c>
      <c r="C23" s="473">
        <v>18</v>
      </c>
      <c r="D23" s="449">
        <v>16</v>
      </c>
      <c r="E23" s="449">
        <v>25</v>
      </c>
      <c r="F23" s="449">
        <v>120</v>
      </c>
      <c r="G23" s="449">
        <v>2524</v>
      </c>
      <c r="H23" s="450">
        <v>1.3888888888888888</v>
      </c>
      <c r="I23" s="450">
        <v>4.8</v>
      </c>
      <c r="J23" s="449">
        <v>100.96</v>
      </c>
      <c r="K23" s="450">
        <v>33.333333333333329</v>
      </c>
      <c r="L23" s="450">
        <v>1.6</v>
      </c>
      <c r="M23" s="481">
        <v>33.653333333333336</v>
      </c>
      <c r="N23" s="69">
        <v>75</v>
      </c>
      <c r="O23" s="479">
        <v>3</v>
      </c>
      <c r="P23" s="476">
        <v>33</v>
      </c>
    </row>
    <row r="24" spans="1:16" x14ac:dyDescent="0.2">
      <c r="A24" s="383">
        <v>34</v>
      </c>
      <c r="B24" s="61" t="s">
        <v>49</v>
      </c>
      <c r="C24" s="473">
        <v>1000</v>
      </c>
      <c r="D24" s="449">
        <v>985</v>
      </c>
      <c r="E24" s="449">
        <v>2375</v>
      </c>
      <c r="F24" s="449">
        <v>9632</v>
      </c>
      <c r="G24" s="449">
        <v>201324</v>
      </c>
      <c r="H24" s="450">
        <v>2.375</v>
      </c>
      <c r="I24" s="450">
        <v>4.0555789473684207</v>
      </c>
      <c r="J24" s="449">
        <v>84.768000000000001</v>
      </c>
      <c r="K24" s="450">
        <v>50</v>
      </c>
      <c r="L24" s="450">
        <v>2.0277894736842104</v>
      </c>
      <c r="M24" s="481">
        <v>42.384</v>
      </c>
      <c r="N24" s="69">
        <v>4750</v>
      </c>
      <c r="O24" s="479">
        <v>2</v>
      </c>
      <c r="P24" s="476">
        <v>34</v>
      </c>
    </row>
    <row r="25" spans="1:16" x14ac:dyDescent="0.2">
      <c r="A25" s="383">
        <v>35</v>
      </c>
      <c r="B25" s="61" t="s">
        <v>91</v>
      </c>
      <c r="C25" s="473">
        <v>446</v>
      </c>
      <c r="D25" s="449">
        <v>428</v>
      </c>
      <c r="E25" s="449">
        <v>1559</v>
      </c>
      <c r="F25" s="449">
        <v>4994</v>
      </c>
      <c r="G25" s="449">
        <v>103231</v>
      </c>
      <c r="H25" s="450">
        <v>3.4955156950672648</v>
      </c>
      <c r="I25" s="450">
        <v>3.2033354714560618</v>
      </c>
      <c r="J25" s="449">
        <v>66.216164207825528</v>
      </c>
      <c r="K25" s="450">
        <v>50.290322580645167</v>
      </c>
      <c r="L25" s="450">
        <v>1.610967741935484</v>
      </c>
      <c r="M25" s="481">
        <v>33.300322580645158</v>
      </c>
      <c r="N25" s="69">
        <v>3100</v>
      </c>
      <c r="O25" s="479">
        <v>1.9884541372674791</v>
      </c>
      <c r="P25" s="476">
        <v>35</v>
      </c>
    </row>
    <row r="26" spans="1:16" x14ac:dyDescent="0.2">
      <c r="A26" s="383">
        <v>36</v>
      </c>
      <c r="B26" s="61" t="s">
        <v>50</v>
      </c>
      <c r="C26" s="473">
        <v>531</v>
      </c>
      <c r="D26" s="449">
        <v>520</v>
      </c>
      <c r="E26" s="449">
        <v>1863</v>
      </c>
      <c r="F26" s="449">
        <v>6786</v>
      </c>
      <c r="G26" s="449">
        <v>138462</v>
      </c>
      <c r="H26" s="450">
        <v>3.5084745762711864</v>
      </c>
      <c r="I26" s="450">
        <v>3.6425120772946862</v>
      </c>
      <c r="J26" s="449">
        <v>74.322061191626403</v>
      </c>
      <c r="K26" s="450">
        <v>46.171003717472118</v>
      </c>
      <c r="L26" s="450">
        <v>1.6817843866171003</v>
      </c>
      <c r="M26" s="481">
        <v>34.315241635687734</v>
      </c>
      <c r="N26" s="69">
        <v>4035</v>
      </c>
      <c r="O26" s="479">
        <v>2.1658615136876005</v>
      </c>
      <c r="P26" s="476">
        <v>36</v>
      </c>
    </row>
    <row r="27" spans="1:16" x14ac:dyDescent="0.2">
      <c r="A27" s="383">
        <v>41</v>
      </c>
      <c r="B27" s="61" t="s">
        <v>51</v>
      </c>
      <c r="C27" s="473">
        <v>835</v>
      </c>
      <c r="D27" s="449">
        <v>823</v>
      </c>
      <c r="E27" s="449">
        <v>1585</v>
      </c>
      <c r="F27" s="449">
        <v>7159</v>
      </c>
      <c r="G27" s="449">
        <v>154649</v>
      </c>
      <c r="H27" s="450">
        <v>1.8982035928143712</v>
      </c>
      <c r="I27" s="450">
        <v>4.5167192429022078</v>
      </c>
      <c r="J27" s="449">
        <v>97.570347003154581</v>
      </c>
      <c r="K27" s="450">
        <v>45.415472779369622</v>
      </c>
      <c r="L27" s="450">
        <v>2.0512893982808023</v>
      </c>
      <c r="M27" s="481">
        <v>44.312034383954156</v>
      </c>
      <c r="N27" s="69">
        <v>3490</v>
      </c>
      <c r="O27" s="479">
        <v>2.2018927444794953</v>
      </c>
      <c r="P27" s="476">
        <v>41</v>
      </c>
    </row>
    <row r="28" spans="1:16" x14ac:dyDescent="0.2">
      <c r="A28" s="383">
        <v>42</v>
      </c>
      <c r="B28" s="61" t="s">
        <v>52</v>
      </c>
      <c r="C28" s="473">
        <v>961</v>
      </c>
      <c r="D28" s="449">
        <v>956</v>
      </c>
      <c r="E28" s="449">
        <v>1778</v>
      </c>
      <c r="F28" s="449">
        <v>8166</v>
      </c>
      <c r="G28" s="449">
        <v>170462</v>
      </c>
      <c r="H28" s="450">
        <v>1.8501560874089491</v>
      </c>
      <c r="I28" s="450">
        <v>4.5928008998875143</v>
      </c>
      <c r="J28" s="449">
        <v>95.872890888638921</v>
      </c>
      <c r="K28" s="450">
        <v>51.23919308357349</v>
      </c>
      <c r="L28" s="450">
        <v>2.3533141210374642</v>
      </c>
      <c r="M28" s="481">
        <v>49.124495677233426</v>
      </c>
      <c r="N28" s="69">
        <v>3470</v>
      </c>
      <c r="O28" s="479">
        <v>1.951631046119235</v>
      </c>
      <c r="P28" s="476">
        <v>42</v>
      </c>
    </row>
    <row r="29" spans="1:16" x14ac:dyDescent="0.2">
      <c r="A29" s="383">
        <v>43</v>
      </c>
      <c r="B29" s="61" t="s">
        <v>53</v>
      </c>
      <c r="C29" s="473">
        <v>815</v>
      </c>
      <c r="D29" s="449">
        <v>796</v>
      </c>
      <c r="E29" s="449">
        <v>3124</v>
      </c>
      <c r="F29" s="449">
        <v>10928</v>
      </c>
      <c r="G29" s="449">
        <v>227316</v>
      </c>
      <c r="H29" s="450">
        <v>3.8331288343558283</v>
      </c>
      <c r="I29" s="450">
        <v>3.498079385403329</v>
      </c>
      <c r="J29" s="449">
        <v>72.764404609475037</v>
      </c>
      <c r="K29" s="450">
        <v>51.25512715340443</v>
      </c>
      <c r="L29" s="450">
        <v>1.7929450369155044</v>
      </c>
      <c r="M29" s="481">
        <v>37.295488105004104</v>
      </c>
      <c r="N29" s="69">
        <v>6095</v>
      </c>
      <c r="O29" s="479">
        <v>1.9510243277848911</v>
      </c>
      <c r="P29" s="476">
        <v>43</v>
      </c>
    </row>
    <row r="30" spans="1:16" x14ac:dyDescent="0.2">
      <c r="A30" s="383">
        <v>44</v>
      </c>
      <c r="B30" s="61" t="s">
        <v>54</v>
      </c>
      <c r="C30" s="473">
        <v>573</v>
      </c>
      <c r="D30" s="449">
        <v>567</v>
      </c>
      <c r="E30" s="449">
        <v>1739</v>
      </c>
      <c r="F30" s="449">
        <v>6435</v>
      </c>
      <c r="G30" s="449">
        <v>147246</v>
      </c>
      <c r="H30" s="450">
        <v>3.0349040139616057</v>
      </c>
      <c r="I30" s="450">
        <v>3.7004025301897641</v>
      </c>
      <c r="J30" s="449">
        <v>84.672800460034509</v>
      </c>
      <c r="K30" s="450">
        <v>39.657924743443559</v>
      </c>
      <c r="L30" s="450">
        <v>1.4675028506271379</v>
      </c>
      <c r="M30" s="481">
        <v>33.579475484606611</v>
      </c>
      <c r="N30" s="69">
        <v>4385</v>
      </c>
      <c r="O30" s="479">
        <v>2.5215641173087984</v>
      </c>
      <c r="P30" s="476">
        <v>44</v>
      </c>
    </row>
    <row r="31" spans="1:16" x14ac:dyDescent="0.2">
      <c r="A31" s="383">
        <v>45</v>
      </c>
      <c r="B31" s="61" t="s">
        <v>55</v>
      </c>
      <c r="C31" s="473">
        <v>52</v>
      </c>
      <c r="D31" s="449">
        <v>18</v>
      </c>
      <c r="E31" s="449">
        <v>87</v>
      </c>
      <c r="F31" s="449">
        <v>317</v>
      </c>
      <c r="G31" s="449">
        <v>7659</v>
      </c>
      <c r="H31" s="450">
        <v>1.6730769230769231</v>
      </c>
      <c r="I31" s="450">
        <v>3.6436781609195403</v>
      </c>
      <c r="J31" s="449">
        <v>88.034482758620683</v>
      </c>
      <c r="K31" s="450">
        <v>34.799999999999997</v>
      </c>
      <c r="L31" s="450">
        <v>1.268</v>
      </c>
      <c r="M31" s="481">
        <v>30.635999999999999</v>
      </c>
      <c r="N31" s="69">
        <v>250</v>
      </c>
      <c r="O31" s="479">
        <v>2.8735632183908044</v>
      </c>
      <c r="P31" s="476">
        <v>45</v>
      </c>
    </row>
    <row r="32" spans="1:16" x14ac:dyDescent="0.2">
      <c r="A32" s="383">
        <v>46</v>
      </c>
      <c r="B32" s="61" t="s">
        <v>56</v>
      </c>
      <c r="C32" s="473">
        <v>219</v>
      </c>
      <c r="D32" s="449">
        <v>216</v>
      </c>
      <c r="E32" s="449">
        <v>372</v>
      </c>
      <c r="F32" s="449">
        <v>1578</v>
      </c>
      <c r="G32" s="449">
        <v>35232</v>
      </c>
      <c r="H32" s="450">
        <v>1.6986301369863013</v>
      </c>
      <c r="I32" s="450">
        <v>4.241935483870968</v>
      </c>
      <c r="J32" s="449">
        <v>94.709677419354833</v>
      </c>
      <c r="K32" s="450">
        <v>36.292682926829265</v>
      </c>
      <c r="L32" s="450">
        <v>1.5395121951219513</v>
      </c>
      <c r="M32" s="481">
        <v>34.37268292682927</v>
      </c>
      <c r="N32" s="69">
        <v>1025</v>
      </c>
      <c r="O32" s="479">
        <v>2.7553763440860215</v>
      </c>
      <c r="P32" s="476">
        <v>46</v>
      </c>
    </row>
    <row r="33" spans="1:16" x14ac:dyDescent="0.2">
      <c r="A33" s="383">
        <v>47</v>
      </c>
      <c r="B33" s="61" t="s">
        <v>57</v>
      </c>
      <c r="C33" s="473">
        <v>310</v>
      </c>
      <c r="D33" s="449">
        <v>307</v>
      </c>
      <c r="E33" s="449">
        <v>383</v>
      </c>
      <c r="F33" s="449">
        <v>2067</v>
      </c>
      <c r="G33" s="449">
        <v>47369</v>
      </c>
      <c r="H33" s="450">
        <v>1.235483870967742</v>
      </c>
      <c r="I33" s="450">
        <v>5.3968668407310707</v>
      </c>
      <c r="J33" s="449">
        <v>123.67885117493472</v>
      </c>
      <c r="K33" s="450">
        <v>39.895833333333336</v>
      </c>
      <c r="L33" s="450">
        <v>2.1531250000000002</v>
      </c>
      <c r="M33" s="481">
        <v>49.342708333333334</v>
      </c>
      <c r="N33" s="69">
        <v>960</v>
      </c>
      <c r="O33" s="479">
        <v>2.5065274151436032</v>
      </c>
      <c r="P33" s="476">
        <v>47</v>
      </c>
    </row>
    <row r="34" spans="1:16" x14ac:dyDescent="0.2">
      <c r="A34" s="383">
        <v>48</v>
      </c>
      <c r="B34" s="61" t="s">
        <v>58</v>
      </c>
      <c r="C34" s="473">
        <v>5</v>
      </c>
      <c r="D34" s="449">
        <v>2</v>
      </c>
      <c r="E34" s="449">
        <v>5</v>
      </c>
      <c r="F34" s="449">
        <v>26</v>
      </c>
      <c r="G34" s="449">
        <v>654</v>
      </c>
      <c r="H34" s="450">
        <v>1</v>
      </c>
      <c r="I34" s="450">
        <v>5.2</v>
      </c>
      <c r="J34" s="449">
        <v>130.80000000000001</v>
      </c>
      <c r="K34" s="450">
        <v>50</v>
      </c>
      <c r="L34" s="450">
        <v>2.6</v>
      </c>
      <c r="M34" s="481">
        <v>65.400000000000006</v>
      </c>
      <c r="N34" s="69">
        <v>10</v>
      </c>
      <c r="O34" s="479">
        <v>2</v>
      </c>
      <c r="P34" s="476">
        <v>48</v>
      </c>
    </row>
    <row r="35" spans="1:16" x14ac:dyDescent="0.2">
      <c r="A35" s="383">
        <v>51</v>
      </c>
      <c r="B35" s="61" t="s">
        <v>59</v>
      </c>
      <c r="C35" s="473">
        <v>677</v>
      </c>
      <c r="D35" s="449">
        <v>667</v>
      </c>
      <c r="E35" s="449">
        <v>1103</v>
      </c>
      <c r="F35" s="449">
        <v>5297</v>
      </c>
      <c r="G35" s="449">
        <v>116725</v>
      </c>
      <c r="H35" s="450">
        <v>1.6292466765140325</v>
      </c>
      <c r="I35" s="450">
        <v>4.8023572076155938</v>
      </c>
      <c r="J35" s="449">
        <v>105.82502266545784</v>
      </c>
      <c r="K35" s="450">
        <v>46.247379454926623</v>
      </c>
      <c r="L35" s="450">
        <v>2.220964360587002</v>
      </c>
      <c r="M35" s="481">
        <v>48.941299790356396</v>
      </c>
      <c r="N35" s="69">
        <v>2385</v>
      </c>
      <c r="O35" s="479">
        <v>2.1622846781504985</v>
      </c>
      <c r="P35" s="476">
        <v>51</v>
      </c>
    </row>
    <row r="36" spans="1:16" x14ac:dyDescent="0.2">
      <c r="A36" s="383">
        <v>52</v>
      </c>
      <c r="B36" s="61" t="s">
        <v>132</v>
      </c>
      <c r="C36" s="473">
        <v>836</v>
      </c>
      <c r="D36" s="449">
        <v>830</v>
      </c>
      <c r="E36" s="449">
        <v>1717</v>
      </c>
      <c r="F36" s="449">
        <v>7567</v>
      </c>
      <c r="G36" s="449">
        <v>162014</v>
      </c>
      <c r="H36" s="450">
        <v>2.0538277511961724</v>
      </c>
      <c r="I36" s="450">
        <v>4.4071054164239953</v>
      </c>
      <c r="J36" s="449">
        <v>94.35876528829354</v>
      </c>
      <c r="K36" s="450">
        <v>49.912790697674417</v>
      </c>
      <c r="L36" s="450">
        <v>2.1997093023255814</v>
      </c>
      <c r="M36" s="481">
        <v>47.097093023255816</v>
      </c>
      <c r="N36" s="69">
        <v>3440</v>
      </c>
      <c r="O36" s="479">
        <v>2.003494467093768</v>
      </c>
      <c r="P36" s="476">
        <v>52</v>
      </c>
    </row>
    <row r="37" spans="1:16" x14ac:dyDescent="0.2">
      <c r="A37" s="383">
        <v>53</v>
      </c>
      <c r="B37" s="61" t="s">
        <v>60</v>
      </c>
      <c r="C37" s="473">
        <v>589</v>
      </c>
      <c r="D37" s="449">
        <v>583</v>
      </c>
      <c r="E37" s="449">
        <v>801</v>
      </c>
      <c r="F37" s="449">
        <v>4087</v>
      </c>
      <c r="G37" s="449">
        <v>90937</v>
      </c>
      <c r="H37" s="450">
        <v>1.3599320882852293</v>
      </c>
      <c r="I37" s="450">
        <v>5.1023720349563044</v>
      </c>
      <c r="J37" s="449">
        <v>113.52933832709114</v>
      </c>
      <c r="K37" s="450">
        <v>40.251256281407031</v>
      </c>
      <c r="L37" s="450">
        <v>2.0537688442211057</v>
      </c>
      <c r="M37" s="481">
        <v>45.696984924623116</v>
      </c>
      <c r="N37" s="69">
        <v>1990</v>
      </c>
      <c r="O37" s="479">
        <v>2.4843945068664168</v>
      </c>
      <c r="P37" s="476">
        <v>53</v>
      </c>
    </row>
    <row r="38" spans="1:16" x14ac:dyDescent="0.2">
      <c r="A38" s="383">
        <v>54</v>
      </c>
      <c r="B38" s="61" t="s">
        <v>135</v>
      </c>
      <c r="C38" s="473">
        <v>191</v>
      </c>
      <c r="D38" s="449">
        <v>189</v>
      </c>
      <c r="E38" s="449">
        <v>237</v>
      </c>
      <c r="F38" s="449">
        <v>1316</v>
      </c>
      <c r="G38" s="449">
        <v>29724</v>
      </c>
      <c r="H38" s="450">
        <v>1.2408376963350785</v>
      </c>
      <c r="I38" s="450">
        <v>5.552742616033755</v>
      </c>
      <c r="J38" s="449">
        <v>125.41772151898734</v>
      </c>
      <c r="K38" s="450">
        <v>36.744186046511629</v>
      </c>
      <c r="L38" s="450">
        <v>2.0403100775193797</v>
      </c>
      <c r="M38" s="481">
        <v>46.083720930232559</v>
      </c>
      <c r="N38" s="69">
        <v>645</v>
      </c>
      <c r="O38" s="479">
        <v>2.721518987341772</v>
      </c>
      <c r="P38" s="476">
        <v>54</v>
      </c>
    </row>
    <row r="39" spans="1:16" x14ac:dyDescent="0.2">
      <c r="A39" s="383">
        <v>55</v>
      </c>
      <c r="B39" s="61" t="s">
        <v>166</v>
      </c>
      <c r="C39" s="473">
        <v>880</v>
      </c>
      <c r="D39" s="449">
        <v>871</v>
      </c>
      <c r="E39" s="449">
        <v>1539</v>
      </c>
      <c r="F39" s="449">
        <v>6747</v>
      </c>
      <c r="G39" s="449">
        <v>147860</v>
      </c>
      <c r="H39" s="450">
        <v>1.7488636363636363</v>
      </c>
      <c r="I39" s="450">
        <v>4.3840155945419106</v>
      </c>
      <c r="J39" s="449">
        <v>96.075373619233275</v>
      </c>
      <c r="K39" s="450">
        <v>50.708401976935747</v>
      </c>
      <c r="L39" s="450">
        <v>2.2230642504118614</v>
      </c>
      <c r="M39" s="481">
        <v>48.718286655683691</v>
      </c>
      <c r="N39" s="69">
        <v>3035</v>
      </c>
      <c r="O39" s="479">
        <v>1.9720597790773229</v>
      </c>
      <c r="P39" s="476">
        <v>55</v>
      </c>
    </row>
    <row r="40" spans="1:16" x14ac:dyDescent="0.2">
      <c r="A40" s="383">
        <v>61</v>
      </c>
      <c r="B40" s="61" t="s">
        <v>64</v>
      </c>
      <c r="C40" s="473">
        <v>730</v>
      </c>
      <c r="D40" s="449">
        <v>722</v>
      </c>
      <c r="E40" s="449">
        <v>1119</v>
      </c>
      <c r="F40" s="449">
        <v>5554</v>
      </c>
      <c r="G40" s="449">
        <v>128908</v>
      </c>
      <c r="H40" s="450">
        <v>1.5328767123287672</v>
      </c>
      <c r="I40" s="450">
        <v>4.9633601429848078</v>
      </c>
      <c r="J40" s="449">
        <v>115.19928507596067</v>
      </c>
      <c r="K40" s="450">
        <v>46.049382716049379</v>
      </c>
      <c r="L40" s="450">
        <v>2.2855967078189301</v>
      </c>
      <c r="M40" s="481">
        <v>53.048559670781891</v>
      </c>
      <c r="N40" s="69">
        <v>2430</v>
      </c>
      <c r="O40" s="479">
        <v>2.1715817694369974</v>
      </c>
      <c r="P40" s="476">
        <v>61</v>
      </c>
    </row>
    <row r="41" spans="1:16" x14ac:dyDescent="0.2">
      <c r="A41" s="383">
        <v>62</v>
      </c>
      <c r="B41" s="61" t="s">
        <v>65</v>
      </c>
      <c r="C41" s="473">
        <v>331</v>
      </c>
      <c r="D41" s="449">
        <v>327</v>
      </c>
      <c r="E41" s="449">
        <v>382</v>
      </c>
      <c r="F41" s="449">
        <v>2241</v>
      </c>
      <c r="G41" s="449">
        <v>50538</v>
      </c>
      <c r="H41" s="450">
        <v>1.1540785498489425</v>
      </c>
      <c r="I41" s="450">
        <v>5.8664921465968582</v>
      </c>
      <c r="J41" s="449">
        <v>132.29842931937173</v>
      </c>
      <c r="K41" s="450">
        <v>38.200000000000003</v>
      </c>
      <c r="L41" s="450">
        <v>2.2410000000000001</v>
      </c>
      <c r="M41" s="481">
        <v>50.537999999999997</v>
      </c>
      <c r="N41" s="69">
        <v>1000</v>
      </c>
      <c r="O41" s="479">
        <v>2.6178010471204187</v>
      </c>
      <c r="P41" s="476">
        <v>62</v>
      </c>
    </row>
    <row r="42" spans="1:16" x14ac:dyDescent="0.2">
      <c r="A42" s="383">
        <v>63</v>
      </c>
      <c r="B42" s="61" t="s">
        <v>66</v>
      </c>
      <c r="C42" s="473">
        <v>201</v>
      </c>
      <c r="D42" s="449">
        <v>199</v>
      </c>
      <c r="E42" s="449">
        <v>236</v>
      </c>
      <c r="F42" s="449">
        <v>1330</v>
      </c>
      <c r="G42" s="449">
        <v>31096</v>
      </c>
      <c r="H42" s="450">
        <v>1.1741293532338308</v>
      </c>
      <c r="I42" s="450">
        <v>5.6355932203389827</v>
      </c>
      <c r="J42" s="449">
        <v>131.76271186440678</v>
      </c>
      <c r="K42" s="450">
        <v>39.008264462809919</v>
      </c>
      <c r="L42" s="450">
        <v>2.1983471074380163</v>
      </c>
      <c r="M42" s="481">
        <v>51.398347107438013</v>
      </c>
      <c r="N42" s="69">
        <v>605</v>
      </c>
      <c r="O42" s="479">
        <v>2.5635593220338984</v>
      </c>
      <c r="P42" s="476">
        <v>63</v>
      </c>
    </row>
    <row r="43" spans="1:16" x14ac:dyDescent="0.2">
      <c r="A43" s="383">
        <v>64</v>
      </c>
      <c r="B43" s="61" t="s">
        <v>67</v>
      </c>
      <c r="C43" s="473">
        <v>97</v>
      </c>
      <c r="D43" s="449">
        <v>97</v>
      </c>
      <c r="E43" s="449">
        <v>109</v>
      </c>
      <c r="F43" s="449">
        <v>651</v>
      </c>
      <c r="G43" s="449">
        <v>14879</v>
      </c>
      <c r="H43" s="450">
        <v>1.1237113402061856</v>
      </c>
      <c r="I43" s="450">
        <v>5.9724770642201834</v>
      </c>
      <c r="J43" s="449">
        <v>136.50458715596329</v>
      </c>
      <c r="K43" s="450">
        <v>31.142857142857146</v>
      </c>
      <c r="L43" s="450">
        <v>1.86</v>
      </c>
      <c r="M43" s="481">
        <v>42.511428571428574</v>
      </c>
      <c r="N43" s="69">
        <v>350</v>
      </c>
      <c r="O43" s="479">
        <v>3.2110091743119265</v>
      </c>
      <c r="P43" s="476">
        <v>64</v>
      </c>
    </row>
    <row r="44" spans="1:16" x14ac:dyDescent="0.2">
      <c r="A44" s="383">
        <v>65</v>
      </c>
      <c r="B44" s="61" t="s">
        <v>68</v>
      </c>
      <c r="C44" s="473">
        <v>188</v>
      </c>
      <c r="D44" s="449">
        <v>186</v>
      </c>
      <c r="E44" s="449">
        <v>233</v>
      </c>
      <c r="F44" s="449">
        <v>1238</v>
      </c>
      <c r="G44" s="449">
        <v>28781</v>
      </c>
      <c r="H44" s="450">
        <v>1.2393617021276595</v>
      </c>
      <c r="I44" s="450">
        <v>5.3133047210300433</v>
      </c>
      <c r="J44" s="449">
        <v>123.52360515021459</v>
      </c>
      <c r="K44" s="450">
        <v>38.196721311475414</v>
      </c>
      <c r="L44" s="450">
        <v>2.0295081967213116</v>
      </c>
      <c r="M44" s="481">
        <v>47.181967213114753</v>
      </c>
      <c r="N44" s="69">
        <v>610</v>
      </c>
      <c r="O44" s="479">
        <v>2.6180257510729614</v>
      </c>
      <c r="P44" s="476">
        <v>65</v>
      </c>
    </row>
    <row r="45" spans="1:16" x14ac:dyDescent="0.2">
      <c r="A45" s="383">
        <v>66</v>
      </c>
      <c r="B45" s="61" t="s">
        <v>69</v>
      </c>
      <c r="C45" s="473">
        <v>729</v>
      </c>
      <c r="D45" s="449">
        <v>721</v>
      </c>
      <c r="E45" s="449">
        <v>1053</v>
      </c>
      <c r="F45" s="449">
        <v>5269</v>
      </c>
      <c r="G45" s="449">
        <v>120261</v>
      </c>
      <c r="H45" s="450">
        <v>1.4444444444444444</v>
      </c>
      <c r="I45" s="450">
        <v>5.0037986704653372</v>
      </c>
      <c r="J45" s="449">
        <v>114.20797720797721</v>
      </c>
      <c r="K45" s="450">
        <v>41.785714285714285</v>
      </c>
      <c r="L45" s="450">
        <v>2.090873015873016</v>
      </c>
      <c r="M45" s="481">
        <v>47.722619047619048</v>
      </c>
      <c r="N45" s="69">
        <v>2520</v>
      </c>
      <c r="O45" s="479">
        <v>2.3931623931623931</v>
      </c>
      <c r="P45" s="476">
        <v>66</v>
      </c>
    </row>
    <row r="46" spans="1:16" x14ac:dyDescent="0.2">
      <c r="A46" s="383">
        <v>71</v>
      </c>
      <c r="B46" s="61" t="s">
        <v>70</v>
      </c>
      <c r="C46" s="473">
        <v>475</v>
      </c>
      <c r="D46" s="449">
        <v>471</v>
      </c>
      <c r="E46" s="449">
        <v>773</v>
      </c>
      <c r="F46" s="449">
        <v>3791</v>
      </c>
      <c r="G46" s="449">
        <v>82540</v>
      </c>
      <c r="H46" s="450">
        <v>1.6273684210526316</v>
      </c>
      <c r="I46" s="450">
        <v>4.9042690815006464</v>
      </c>
      <c r="J46" s="449">
        <v>106.77878395860284</v>
      </c>
      <c r="K46" s="450">
        <v>42.472527472527474</v>
      </c>
      <c r="L46" s="450">
        <v>2.0829670329670331</v>
      </c>
      <c r="M46" s="481">
        <v>45.35164835164835</v>
      </c>
      <c r="N46" s="69">
        <v>1820</v>
      </c>
      <c r="O46" s="479">
        <v>2.354463130659767</v>
      </c>
      <c r="P46" s="476">
        <v>71</v>
      </c>
    </row>
    <row r="47" spans="1:16" x14ac:dyDescent="0.2">
      <c r="A47" s="383">
        <v>72</v>
      </c>
      <c r="B47" s="61" t="s">
        <v>71</v>
      </c>
      <c r="C47" s="473">
        <v>886</v>
      </c>
      <c r="D47" s="449">
        <v>875</v>
      </c>
      <c r="E47" s="449">
        <v>1295</v>
      </c>
      <c r="F47" s="449">
        <v>6453</v>
      </c>
      <c r="G47" s="449">
        <v>144181</v>
      </c>
      <c r="H47" s="450">
        <v>1.4616252821670428</v>
      </c>
      <c r="I47" s="450">
        <v>4.9830115830115833</v>
      </c>
      <c r="J47" s="449">
        <v>111.33667953667954</v>
      </c>
      <c r="K47" s="450">
        <v>41.44</v>
      </c>
      <c r="L47" s="450">
        <v>2.0649600000000001</v>
      </c>
      <c r="M47" s="481">
        <v>46.137920000000001</v>
      </c>
      <c r="N47" s="69">
        <v>3125</v>
      </c>
      <c r="O47" s="479">
        <v>2.413127413127413</v>
      </c>
      <c r="P47" s="476">
        <v>72</v>
      </c>
    </row>
    <row r="48" spans="1:16" x14ac:dyDescent="0.2">
      <c r="A48" s="383">
        <v>81</v>
      </c>
      <c r="B48" s="61" t="s">
        <v>5</v>
      </c>
      <c r="C48" s="473">
        <v>402</v>
      </c>
      <c r="D48" s="449">
        <v>396</v>
      </c>
      <c r="E48" s="449">
        <v>671</v>
      </c>
      <c r="F48" s="449">
        <v>3112</v>
      </c>
      <c r="G48" s="449">
        <v>68604</v>
      </c>
      <c r="H48" s="450">
        <v>1.6691542288557213</v>
      </c>
      <c r="I48" s="450">
        <v>4.6378539493293589</v>
      </c>
      <c r="J48" s="449">
        <v>102.2414307004471</v>
      </c>
      <c r="K48" s="450">
        <v>43.012820512820518</v>
      </c>
      <c r="L48" s="450">
        <v>1.9948717948717949</v>
      </c>
      <c r="M48" s="481">
        <v>43.976923076923079</v>
      </c>
      <c r="N48" s="69">
        <v>1560</v>
      </c>
      <c r="O48" s="479">
        <v>2.324888226527571</v>
      </c>
      <c r="P48" s="476">
        <v>81</v>
      </c>
    </row>
    <row r="49" spans="1:16" x14ac:dyDescent="0.2">
      <c r="A49" s="383">
        <v>82</v>
      </c>
      <c r="B49" s="61" t="s">
        <v>72</v>
      </c>
      <c r="C49" s="473">
        <v>614</v>
      </c>
      <c r="D49" s="449">
        <v>605</v>
      </c>
      <c r="E49" s="449">
        <v>1167</v>
      </c>
      <c r="F49" s="449">
        <v>4993</v>
      </c>
      <c r="G49" s="449">
        <v>107391</v>
      </c>
      <c r="H49" s="450">
        <v>1.9006514657980456</v>
      </c>
      <c r="I49" s="450">
        <v>4.2784918594687236</v>
      </c>
      <c r="J49" s="449">
        <v>92.023136246786635</v>
      </c>
      <c r="K49" s="450">
        <v>45.14506769825919</v>
      </c>
      <c r="L49" s="450">
        <v>1.9315280464216635</v>
      </c>
      <c r="M49" s="481">
        <v>41.543907156673114</v>
      </c>
      <c r="N49" s="69">
        <v>2585</v>
      </c>
      <c r="O49" s="479">
        <v>2.2150814053127679</v>
      </c>
      <c r="P49" s="476">
        <v>82</v>
      </c>
    </row>
    <row r="50" spans="1:16" x14ac:dyDescent="0.2">
      <c r="A50" s="383">
        <v>83</v>
      </c>
      <c r="B50" s="61" t="s">
        <v>73</v>
      </c>
      <c r="C50" s="473">
        <v>429</v>
      </c>
      <c r="D50" s="449">
        <v>426</v>
      </c>
      <c r="E50" s="449">
        <v>743</v>
      </c>
      <c r="F50" s="449">
        <v>3525</v>
      </c>
      <c r="G50" s="449">
        <v>73043</v>
      </c>
      <c r="H50" s="450">
        <v>1.731934731934732</v>
      </c>
      <c r="I50" s="450">
        <v>4.7442799461641991</v>
      </c>
      <c r="J50" s="449">
        <v>98.308209959623156</v>
      </c>
      <c r="K50" s="450">
        <v>45.030303030303031</v>
      </c>
      <c r="L50" s="450">
        <v>2.1363636363636362</v>
      </c>
      <c r="M50" s="481">
        <v>44.268484848484846</v>
      </c>
      <c r="N50" s="69">
        <v>1650</v>
      </c>
      <c r="O50" s="479">
        <v>2.2207267833109019</v>
      </c>
      <c r="P50" s="476">
        <v>83</v>
      </c>
    </row>
    <row r="51" spans="1:16" x14ac:dyDescent="0.2">
      <c r="A51" s="383">
        <v>91</v>
      </c>
      <c r="B51" s="61" t="s">
        <v>74</v>
      </c>
      <c r="C51" s="473">
        <v>334</v>
      </c>
      <c r="D51" s="449">
        <v>328</v>
      </c>
      <c r="E51" s="449">
        <v>697</v>
      </c>
      <c r="F51" s="449">
        <v>3073</v>
      </c>
      <c r="G51" s="449">
        <v>66483</v>
      </c>
      <c r="H51" s="450">
        <v>2.0868263473053892</v>
      </c>
      <c r="I51" s="450">
        <v>4.4088952654232427</v>
      </c>
      <c r="J51" s="449">
        <v>95.384505021520809</v>
      </c>
      <c r="K51" s="450">
        <v>45.259740259740262</v>
      </c>
      <c r="L51" s="450">
        <v>1.9954545454545454</v>
      </c>
      <c r="M51" s="481">
        <v>43.170779220779224</v>
      </c>
      <c r="N51" s="69">
        <v>1540</v>
      </c>
      <c r="O51" s="479">
        <v>2.2094691535150646</v>
      </c>
      <c r="P51" s="476">
        <v>91</v>
      </c>
    </row>
    <row r="52" spans="1:16" x14ac:dyDescent="0.2">
      <c r="A52" s="383">
        <v>92</v>
      </c>
      <c r="B52" s="61" t="s">
        <v>75</v>
      </c>
      <c r="C52" s="473">
        <v>10</v>
      </c>
      <c r="D52" s="449">
        <v>8</v>
      </c>
      <c r="E52" s="449">
        <v>67</v>
      </c>
      <c r="F52" s="449">
        <v>178</v>
      </c>
      <c r="G52" s="449">
        <v>3623</v>
      </c>
      <c r="H52" s="450">
        <v>6.7</v>
      </c>
      <c r="I52" s="450">
        <v>2.6567164179104479</v>
      </c>
      <c r="J52" s="449">
        <v>54.07462686567164</v>
      </c>
      <c r="K52" s="450">
        <v>37.222222222222221</v>
      </c>
      <c r="L52" s="450">
        <v>0.98888888888888893</v>
      </c>
      <c r="M52" s="481">
        <v>20.127777777777776</v>
      </c>
      <c r="N52" s="69">
        <v>180</v>
      </c>
      <c r="O52" s="479">
        <v>2.6865671641791047</v>
      </c>
      <c r="P52" s="476">
        <v>92</v>
      </c>
    </row>
    <row r="53" spans="1:16" x14ac:dyDescent="0.2">
      <c r="A53" s="383">
        <v>93</v>
      </c>
      <c r="B53" s="61" t="s">
        <v>76</v>
      </c>
      <c r="C53" s="473">
        <v>457</v>
      </c>
      <c r="D53" s="449">
        <v>451</v>
      </c>
      <c r="E53" s="449">
        <v>684</v>
      </c>
      <c r="F53" s="449">
        <v>3405</v>
      </c>
      <c r="G53" s="449">
        <v>74470</v>
      </c>
      <c r="H53" s="450">
        <v>1.4967177242888403</v>
      </c>
      <c r="I53" s="450">
        <v>4.9780701754385968</v>
      </c>
      <c r="J53" s="449">
        <v>108.87426900584795</v>
      </c>
      <c r="K53" s="450">
        <v>41.081081081081081</v>
      </c>
      <c r="L53" s="450">
        <v>2.045045045045045</v>
      </c>
      <c r="M53" s="481">
        <v>44.726726726726724</v>
      </c>
      <c r="N53" s="69">
        <v>1665</v>
      </c>
      <c r="O53" s="479">
        <v>2.4342105263157894</v>
      </c>
      <c r="P53" s="476">
        <v>93</v>
      </c>
    </row>
    <row r="54" spans="1:16" x14ac:dyDescent="0.2">
      <c r="A54" s="383">
        <v>94</v>
      </c>
      <c r="B54" s="61" t="s">
        <v>77</v>
      </c>
      <c r="C54" s="473">
        <v>649</v>
      </c>
      <c r="D54" s="449">
        <v>640</v>
      </c>
      <c r="E54" s="449">
        <v>1021</v>
      </c>
      <c r="F54" s="449">
        <v>5009</v>
      </c>
      <c r="G54" s="449">
        <v>110319</v>
      </c>
      <c r="H54" s="450">
        <v>1.5731895223420647</v>
      </c>
      <c r="I54" s="450">
        <v>4.9059745347698334</v>
      </c>
      <c r="J54" s="449">
        <v>108.04995102840353</v>
      </c>
      <c r="K54" s="450">
        <v>45.077262693156733</v>
      </c>
      <c r="L54" s="450">
        <v>2.2114790286975716</v>
      </c>
      <c r="M54" s="481">
        <v>48.705960264900661</v>
      </c>
      <c r="N54" s="69">
        <v>2265</v>
      </c>
      <c r="O54" s="479">
        <v>2.2184133202742409</v>
      </c>
      <c r="P54" s="476">
        <v>94</v>
      </c>
    </row>
    <row r="55" spans="1:16" x14ac:dyDescent="0.2">
      <c r="A55" s="383">
        <v>101</v>
      </c>
      <c r="B55" s="61" t="s">
        <v>78</v>
      </c>
      <c r="C55" s="473">
        <v>950</v>
      </c>
      <c r="D55" s="449">
        <v>944</v>
      </c>
      <c r="E55" s="449">
        <v>1409</v>
      </c>
      <c r="F55" s="449">
        <v>7033</v>
      </c>
      <c r="G55" s="449">
        <v>155316</v>
      </c>
      <c r="H55" s="450">
        <v>1.483157894736842</v>
      </c>
      <c r="I55" s="450">
        <v>4.9914833215046128</v>
      </c>
      <c r="J55" s="449">
        <v>110.23136976579134</v>
      </c>
      <c r="K55" s="450">
        <v>43.022900763358777</v>
      </c>
      <c r="L55" s="450">
        <v>2.1474809160305344</v>
      </c>
      <c r="M55" s="481">
        <v>47.42473282442748</v>
      </c>
      <c r="N55" s="69">
        <v>3275</v>
      </c>
      <c r="O55" s="479">
        <v>2.3243435060326472</v>
      </c>
      <c r="P55" s="476">
        <v>101</v>
      </c>
    </row>
    <row r="56" spans="1:16" x14ac:dyDescent="0.2">
      <c r="A56" s="383">
        <v>102</v>
      </c>
      <c r="B56" s="61" t="s">
        <v>79</v>
      </c>
      <c r="C56" s="473">
        <v>32</v>
      </c>
      <c r="D56" s="449">
        <v>32</v>
      </c>
      <c r="E56" s="449">
        <v>38</v>
      </c>
      <c r="F56" s="449">
        <v>221</v>
      </c>
      <c r="G56" s="449">
        <v>4930</v>
      </c>
      <c r="H56" s="450">
        <v>1.1875</v>
      </c>
      <c r="I56" s="450">
        <v>5.8157894736842106</v>
      </c>
      <c r="J56" s="449">
        <v>129.73684210526315</v>
      </c>
      <c r="K56" s="450">
        <v>36.19047619047619</v>
      </c>
      <c r="L56" s="450">
        <v>2.1047619047619048</v>
      </c>
      <c r="M56" s="481">
        <v>46.952380952380949</v>
      </c>
      <c r="N56" s="69">
        <v>105</v>
      </c>
      <c r="O56" s="479">
        <v>2.763157894736842</v>
      </c>
      <c r="P56" s="476">
        <v>102</v>
      </c>
    </row>
    <row r="57" spans="1:16" x14ac:dyDescent="0.2">
      <c r="A57" s="383">
        <v>103</v>
      </c>
      <c r="B57" s="61" t="s">
        <v>80</v>
      </c>
      <c r="C57" s="473">
        <v>257</v>
      </c>
      <c r="D57" s="449">
        <v>254</v>
      </c>
      <c r="E57" s="449">
        <v>319</v>
      </c>
      <c r="F57" s="449">
        <v>1659</v>
      </c>
      <c r="G57" s="449">
        <v>40622</v>
      </c>
      <c r="H57" s="450">
        <v>1.2412451361867705</v>
      </c>
      <c r="I57" s="450">
        <v>5.2006269592476491</v>
      </c>
      <c r="J57" s="449">
        <v>127.34169278996865</v>
      </c>
      <c r="K57" s="450">
        <v>35.444444444444443</v>
      </c>
      <c r="L57" s="450">
        <v>1.8433333333333333</v>
      </c>
      <c r="M57" s="481">
        <v>45.135555555555555</v>
      </c>
      <c r="N57" s="69">
        <v>900</v>
      </c>
      <c r="O57" s="479">
        <v>2.8213166144200628</v>
      </c>
      <c r="P57" s="476">
        <v>103</v>
      </c>
    </row>
    <row r="58" spans="1:16" x14ac:dyDescent="0.2">
      <c r="A58" s="383">
        <v>105</v>
      </c>
      <c r="B58" s="61" t="s">
        <v>81</v>
      </c>
      <c r="C58" s="473">
        <v>180</v>
      </c>
      <c r="D58" s="449">
        <v>178</v>
      </c>
      <c r="E58" s="449">
        <v>233</v>
      </c>
      <c r="F58" s="449">
        <v>1264</v>
      </c>
      <c r="G58" s="449">
        <v>28685</v>
      </c>
      <c r="H58" s="450">
        <v>1.2944444444444445</v>
      </c>
      <c r="I58" s="450">
        <v>5.4248927038626613</v>
      </c>
      <c r="J58" s="449">
        <v>123.11158798283262</v>
      </c>
      <c r="K58" s="450">
        <v>40.877192982456137</v>
      </c>
      <c r="L58" s="450">
        <v>2.2175438596491226</v>
      </c>
      <c r="M58" s="481">
        <v>50.324561403508774</v>
      </c>
      <c r="N58" s="69">
        <v>570</v>
      </c>
      <c r="O58" s="479">
        <v>2.4463519313304722</v>
      </c>
      <c r="P58" s="476">
        <v>105</v>
      </c>
    </row>
    <row r="59" spans="1:16" x14ac:dyDescent="0.2">
      <c r="A59" s="383">
        <v>106</v>
      </c>
      <c r="B59" s="61" t="s">
        <v>82</v>
      </c>
      <c r="C59" s="473">
        <v>293</v>
      </c>
      <c r="D59" s="449">
        <v>287</v>
      </c>
      <c r="E59" s="449">
        <v>478</v>
      </c>
      <c r="F59" s="449">
        <v>2278</v>
      </c>
      <c r="G59" s="449">
        <v>51118</v>
      </c>
      <c r="H59" s="450">
        <v>1.6313993174061434</v>
      </c>
      <c r="I59" s="450">
        <v>4.7656903765690375</v>
      </c>
      <c r="J59" s="449">
        <v>106.94142259414225</v>
      </c>
      <c r="K59" s="450">
        <v>47.8</v>
      </c>
      <c r="L59" s="450">
        <v>2.278</v>
      </c>
      <c r="M59" s="481">
        <v>51.118000000000002</v>
      </c>
      <c r="N59" s="69">
        <v>1000</v>
      </c>
      <c r="O59" s="479">
        <v>2.0920502092050208</v>
      </c>
      <c r="P59" s="476">
        <v>106</v>
      </c>
    </row>
    <row r="60" spans="1:16" x14ac:dyDescent="0.2">
      <c r="A60" s="383">
        <v>107</v>
      </c>
      <c r="B60" s="61" t="s">
        <v>83</v>
      </c>
      <c r="C60" s="473">
        <v>677</v>
      </c>
      <c r="D60" s="449">
        <v>673</v>
      </c>
      <c r="E60" s="449">
        <v>1034</v>
      </c>
      <c r="F60" s="449">
        <v>4934</v>
      </c>
      <c r="G60" s="449">
        <v>110712</v>
      </c>
      <c r="H60" s="450">
        <v>1.5273264401772526</v>
      </c>
      <c r="I60" s="450">
        <v>4.7717601547388782</v>
      </c>
      <c r="J60" s="449">
        <v>107.0715667311412</v>
      </c>
      <c r="K60" s="450">
        <v>46.471910112359552</v>
      </c>
      <c r="L60" s="450">
        <v>2.2175280898876406</v>
      </c>
      <c r="M60" s="481">
        <v>49.758202247191008</v>
      </c>
      <c r="N60" s="69">
        <v>2225</v>
      </c>
      <c r="O60" s="479">
        <v>2.1518375241779495</v>
      </c>
      <c r="P60" s="476">
        <v>107</v>
      </c>
    </row>
    <row r="61" spans="1:16" x14ac:dyDescent="0.2">
      <c r="A61" s="383">
        <v>108</v>
      </c>
      <c r="B61" s="61" t="s">
        <v>84</v>
      </c>
      <c r="C61" s="473">
        <v>333</v>
      </c>
      <c r="D61" s="449">
        <v>326</v>
      </c>
      <c r="E61" s="449">
        <v>493</v>
      </c>
      <c r="F61" s="449">
        <v>2480</v>
      </c>
      <c r="G61" s="449">
        <v>55370</v>
      </c>
      <c r="H61" s="450">
        <v>1.4804804804804805</v>
      </c>
      <c r="I61" s="450">
        <v>5.0304259634888435</v>
      </c>
      <c r="J61" s="449">
        <v>112.31237322515213</v>
      </c>
      <c r="K61" s="450">
        <v>43.628318584070797</v>
      </c>
      <c r="L61" s="450">
        <v>2.1946902654867255</v>
      </c>
      <c r="M61" s="481">
        <v>49</v>
      </c>
      <c r="N61" s="69">
        <v>1130</v>
      </c>
      <c r="O61" s="479">
        <v>2.2920892494929008</v>
      </c>
      <c r="P61" s="476">
        <v>108</v>
      </c>
    </row>
    <row r="62" spans="1:16" x14ac:dyDescent="0.2">
      <c r="A62" s="383">
        <v>109</v>
      </c>
      <c r="B62" s="61" t="s">
        <v>145</v>
      </c>
      <c r="C62" s="473">
        <v>160</v>
      </c>
      <c r="D62" s="449">
        <v>160</v>
      </c>
      <c r="E62" s="449">
        <v>196</v>
      </c>
      <c r="F62" s="449">
        <v>1036</v>
      </c>
      <c r="G62" s="449">
        <v>24054</v>
      </c>
      <c r="H62" s="450">
        <v>1.2250000000000001</v>
      </c>
      <c r="I62" s="450">
        <v>5.2857142857142856</v>
      </c>
      <c r="J62" s="449">
        <v>122.72448979591837</v>
      </c>
      <c r="K62" s="450">
        <v>36.296296296296298</v>
      </c>
      <c r="L62" s="450">
        <v>1.9185185185185185</v>
      </c>
      <c r="M62" s="481">
        <v>44.544444444444444</v>
      </c>
      <c r="N62" s="69">
        <v>540</v>
      </c>
      <c r="O62" s="479">
        <v>2.7551020408163267</v>
      </c>
      <c r="P62" s="476">
        <v>109</v>
      </c>
    </row>
    <row r="63" spans="1:16" x14ac:dyDescent="0.2">
      <c r="A63" s="383">
        <v>111</v>
      </c>
      <c r="B63" s="61" t="s">
        <v>85</v>
      </c>
      <c r="C63" s="473">
        <v>643</v>
      </c>
      <c r="D63" s="449">
        <v>638</v>
      </c>
      <c r="E63" s="449">
        <v>2624</v>
      </c>
      <c r="F63" s="449">
        <v>8974</v>
      </c>
      <c r="G63" s="449">
        <v>197847</v>
      </c>
      <c r="H63" s="450">
        <v>4.0808709175738729</v>
      </c>
      <c r="I63" s="450">
        <v>3.4199695121951219</v>
      </c>
      <c r="J63" s="449">
        <v>75.39900914634147</v>
      </c>
      <c r="K63" s="450">
        <v>53.225152129817445</v>
      </c>
      <c r="L63" s="450">
        <v>1.8202839756592293</v>
      </c>
      <c r="M63" s="481">
        <v>40.131237322515211</v>
      </c>
      <c r="N63" s="69">
        <v>4930</v>
      </c>
      <c r="O63" s="479">
        <v>1.8788109756097562</v>
      </c>
      <c r="P63" s="476">
        <v>111</v>
      </c>
    </row>
    <row r="64" spans="1:16" x14ac:dyDescent="0.2">
      <c r="A64" s="383">
        <v>112</v>
      </c>
      <c r="B64" s="61" t="s">
        <v>86</v>
      </c>
      <c r="C64" s="473">
        <v>1140</v>
      </c>
      <c r="D64" s="449">
        <v>1118</v>
      </c>
      <c r="E64" s="449">
        <v>2994</v>
      </c>
      <c r="F64" s="449">
        <v>11424</v>
      </c>
      <c r="G64" s="449">
        <v>253400</v>
      </c>
      <c r="H64" s="450">
        <v>2.6263157894736842</v>
      </c>
      <c r="I64" s="450">
        <v>3.8156312625250499</v>
      </c>
      <c r="J64" s="449">
        <v>84.635938543754179</v>
      </c>
      <c r="K64" s="450">
        <v>50.361648444070653</v>
      </c>
      <c r="L64" s="450">
        <v>1.92161480235492</v>
      </c>
      <c r="M64" s="481">
        <v>42.624053826745161</v>
      </c>
      <c r="N64" s="69">
        <v>5945</v>
      </c>
      <c r="O64" s="479">
        <v>1.9856379425517703</v>
      </c>
      <c r="P64" s="476">
        <v>112</v>
      </c>
    </row>
    <row r="65" spans="1:16" x14ac:dyDescent="0.2">
      <c r="A65" s="383">
        <v>113</v>
      </c>
      <c r="B65" s="61" t="s">
        <v>87</v>
      </c>
      <c r="C65" s="473">
        <v>97</v>
      </c>
      <c r="D65" s="449">
        <v>96</v>
      </c>
      <c r="E65" s="449">
        <v>218</v>
      </c>
      <c r="F65" s="449">
        <v>872</v>
      </c>
      <c r="G65" s="449">
        <v>20652</v>
      </c>
      <c r="H65" s="450">
        <v>2.2474226804123711</v>
      </c>
      <c r="I65" s="450">
        <v>4</v>
      </c>
      <c r="J65" s="449">
        <v>94.733944954128447</v>
      </c>
      <c r="K65" s="450">
        <v>43.6</v>
      </c>
      <c r="L65" s="450">
        <v>1.744</v>
      </c>
      <c r="M65" s="481">
        <v>41.304000000000002</v>
      </c>
      <c r="N65" s="69">
        <v>500</v>
      </c>
      <c r="O65" s="479">
        <v>2.2935779816513762</v>
      </c>
      <c r="P65" s="476">
        <v>113</v>
      </c>
    </row>
    <row r="66" spans="1:16" x14ac:dyDescent="0.2">
      <c r="A66" s="383">
        <v>121</v>
      </c>
      <c r="B66" s="61" t="s">
        <v>61</v>
      </c>
      <c r="C66" s="473">
        <v>1038</v>
      </c>
      <c r="D66" s="449">
        <v>998</v>
      </c>
      <c r="E66" s="449">
        <v>3495</v>
      </c>
      <c r="F66" s="449">
        <v>13154</v>
      </c>
      <c r="G66" s="449">
        <v>270978</v>
      </c>
      <c r="H66" s="450">
        <v>3.3670520231213872</v>
      </c>
      <c r="I66" s="450">
        <v>3.7636623748211733</v>
      </c>
      <c r="J66" s="449">
        <v>77.533047210300424</v>
      </c>
      <c r="K66" s="450">
        <v>55.432196669310073</v>
      </c>
      <c r="L66" s="450">
        <v>2.0862807295796988</v>
      </c>
      <c r="M66" s="481">
        <v>42.978271213322756</v>
      </c>
      <c r="N66" s="69">
        <v>6305</v>
      </c>
      <c r="O66" s="479">
        <v>1.804005722460658</v>
      </c>
      <c r="P66" s="476">
        <v>121</v>
      </c>
    </row>
    <row r="67" spans="1:16" x14ac:dyDescent="0.2">
      <c r="A67" s="383">
        <v>122</v>
      </c>
      <c r="B67" s="61" t="s">
        <v>62</v>
      </c>
      <c r="C67" s="473">
        <v>1201</v>
      </c>
      <c r="D67" s="449">
        <v>1183</v>
      </c>
      <c r="E67" s="449">
        <v>2789</v>
      </c>
      <c r="F67" s="449">
        <v>11262</v>
      </c>
      <c r="G67" s="449">
        <v>250551</v>
      </c>
      <c r="H67" s="450">
        <v>2.3222314737718568</v>
      </c>
      <c r="I67" s="450">
        <v>4.0380064539261387</v>
      </c>
      <c r="J67" s="449">
        <v>89.835424883470779</v>
      </c>
      <c r="K67" s="450">
        <v>50.940639269406397</v>
      </c>
      <c r="L67" s="450">
        <v>2.056986301369863</v>
      </c>
      <c r="M67" s="481">
        <v>45.762739726027398</v>
      </c>
      <c r="N67" s="69">
        <v>5475</v>
      </c>
      <c r="O67" s="479">
        <v>1.9630692004302617</v>
      </c>
      <c r="P67" s="476">
        <v>122</v>
      </c>
    </row>
    <row r="68" spans="1:16" x14ac:dyDescent="0.2">
      <c r="A68" s="383">
        <v>123</v>
      </c>
      <c r="B68" s="61" t="s">
        <v>63</v>
      </c>
      <c r="C68" s="473">
        <v>758</v>
      </c>
      <c r="D68" s="449">
        <v>741</v>
      </c>
      <c r="E68" s="449">
        <v>1195</v>
      </c>
      <c r="F68" s="449">
        <v>5613</v>
      </c>
      <c r="G68" s="449">
        <v>124639</v>
      </c>
      <c r="H68" s="450">
        <v>1.5765171503957784</v>
      </c>
      <c r="I68" s="450">
        <v>4.6970711297071128</v>
      </c>
      <c r="J68" s="449">
        <v>104.30041841004184</v>
      </c>
      <c r="K68" s="450">
        <v>44.014732965009209</v>
      </c>
      <c r="L68" s="450">
        <v>2.0674033149171271</v>
      </c>
      <c r="M68" s="481">
        <v>45.907550644567216</v>
      </c>
      <c r="N68" s="69">
        <v>2715</v>
      </c>
      <c r="O68" s="479">
        <v>2.2719665271966529</v>
      </c>
      <c r="P68" s="476">
        <v>123</v>
      </c>
    </row>
    <row r="69" spans="1:16" ht="12" customHeight="1" x14ac:dyDescent="0.2">
      <c r="A69" s="383"/>
      <c r="B69" s="61"/>
      <c r="C69" s="473"/>
      <c r="D69" s="449"/>
      <c r="E69" s="449"/>
      <c r="F69" s="449"/>
      <c r="G69" s="449"/>
      <c r="H69" s="450"/>
      <c r="I69" s="450"/>
      <c r="J69" s="449"/>
      <c r="K69" s="450"/>
      <c r="L69" s="450"/>
      <c r="M69" s="481"/>
      <c r="N69" s="69"/>
      <c r="O69" s="479"/>
      <c r="P69" s="476"/>
    </row>
    <row r="70" spans="1:16" x14ac:dyDescent="0.2">
      <c r="A70" s="472">
        <v>1</v>
      </c>
      <c r="B70" s="456" t="s">
        <v>2</v>
      </c>
      <c r="C70" s="449">
        <v>2877</v>
      </c>
      <c r="D70" s="449">
        <v>2591</v>
      </c>
      <c r="E70" s="449">
        <v>9209</v>
      </c>
      <c r="F70" s="449">
        <v>31944</v>
      </c>
      <c r="G70" s="449">
        <v>698260</v>
      </c>
      <c r="H70" s="450">
        <v>3.2009037191518943</v>
      </c>
      <c r="I70" s="450">
        <v>3.4687805407753283</v>
      </c>
      <c r="J70" s="449">
        <v>75.823650776414382</v>
      </c>
      <c r="K70" s="450">
        <v>56.272532844485177</v>
      </c>
      <c r="L70" s="450">
        <v>1.9519706691109073</v>
      </c>
      <c r="M70" s="481">
        <v>42.667888787045527</v>
      </c>
      <c r="N70" s="449">
        <v>16365</v>
      </c>
      <c r="O70" s="479">
        <v>1.7770659137799978</v>
      </c>
      <c r="P70" s="477">
        <v>1</v>
      </c>
    </row>
    <row r="71" spans="1:16" x14ac:dyDescent="0.2">
      <c r="A71" s="472">
        <v>2</v>
      </c>
      <c r="B71" s="456" t="s">
        <v>6</v>
      </c>
      <c r="C71" s="449">
        <v>1466</v>
      </c>
      <c r="D71" s="449">
        <v>1410</v>
      </c>
      <c r="E71" s="449">
        <v>8701</v>
      </c>
      <c r="F71" s="449">
        <v>28810</v>
      </c>
      <c r="G71" s="449">
        <v>599305</v>
      </c>
      <c r="H71" s="450">
        <v>5.935197817189632</v>
      </c>
      <c r="I71" s="450">
        <v>3.3111136650959661</v>
      </c>
      <c r="J71" s="449">
        <v>68.877715205148832</v>
      </c>
      <c r="K71" s="450">
        <v>46.930960086299898</v>
      </c>
      <c r="L71" s="450">
        <v>1.5539374325782094</v>
      </c>
      <c r="M71" s="481">
        <v>32.324973031283712</v>
      </c>
      <c r="N71" s="449">
        <v>18540</v>
      </c>
      <c r="O71" s="479">
        <v>2.1307895644178831</v>
      </c>
      <c r="P71" s="477">
        <v>2</v>
      </c>
    </row>
    <row r="72" spans="1:16" x14ac:dyDescent="0.2">
      <c r="A72" s="472">
        <v>3</v>
      </c>
      <c r="B72" s="456" t="s">
        <v>10</v>
      </c>
      <c r="C72" s="449">
        <v>3358</v>
      </c>
      <c r="D72" s="449">
        <v>3271</v>
      </c>
      <c r="E72" s="449">
        <v>11366</v>
      </c>
      <c r="F72" s="449">
        <v>39635</v>
      </c>
      <c r="G72" s="449">
        <v>836207</v>
      </c>
      <c r="H72" s="450">
        <v>3.3847528290649196</v>
      </c>
      <c r="I72" s="450">
        <v>3.4871546718282596</v>
      </c>
      <c r="J72" s="449">
        <v>73.570913250043986</v>
      </c>
      <c r="K72" s="450">
        <v>51.025813692480362</v>
      </c>
      <c r="L72" s="450">
        <v>1.7793490460157126</v>
      </c>
      <c r="M72" s="481">
        <v>37.540157126823793</v>
      </c>
      <c r="N72" s="449">
        <v>22275</v>
      </c>
      <c r="O72" s="479">
        <v>1.9597923631884568</v>
      </c>
      <c r="P72" s="477">
        <v>3</v>
      </c>
    </row>
    <row r="73" spans="1:16" x14ac:dyDescent="0.2">
      <c r="A73" s="472">
        <v>4</v>
      </c>
      <c r="B73" s="456" t="s">
        <v>3</v>
      </c>
      <c r="C73" s="449">
        <v>3769</v>
      </c>
      <c r="D73" s="449">
        <v>3684</v>
      </c>
      <c r="E73" s="449">
        <v>9072</v>
      </c>
      <c r="F73" s="449">
        <v>36670</v>
      </c>
      <c r="G73" s="449">
        <v>790457</v>
      </c>
      <c r="H73" s="450">
        <v>2.4070045104802333</v>
      </c>
      <c r="I73" s="450">
        <v>4.0421075837742508</v>
      </c>
      <c r="J73" s="449">
        <v>87.131503527336861</v>
      </c>
      <c r="K73" s="450">
        <v>46.09756097560976</v>
      </c>
      <c r="L73" s="450">
        <v>1.8633130081300813</v>
      </c>
      <c r="M73" s="481">
        <v>40.165497967479673</v>
      </c>
      <c r="N73" s="449">
        <v>19680</v>
      </c>
      <c r="O73" s="479">
        <v>2.1693121693121693</v>
      </c>
      <c r="P73" s="477">
        <v>4</v>
      </c>
    </row>
    <row r="74" spans="1:16" x14ac:dyDescent="0.2">
      <c r="A74" s="472">
        <v>5</v>
      </c>
      <c r="B74" s="456" t="s">
        <v>7</v>
      </c>
      <c r="C74" s="449">
        <v>3173</v>
      </c>
      <c r="D74" s="449">
        <v>3140</v>
      </c>
      <c r="E74" s="449">
        <v>5397</v>
      </c>
      <c r="F74" s="449">
        <v>25014</v>
      </c>
      <c r="G74" s="449">
        <v>547260</v>
      </c>
      <c r="H74" s="450">
        <v>1.7009139615505831</v>
      </c>
      <c r="I74" s="450">
        <v>4.6347971095052811</v>
      </c>
      <c r="J74" s="449">
        <v>101.40077821011673</v>
      </c>
      <c r="K74" s="450">
        <v>46.950848194867334</v>
      </c>
      <c r="L74" s="450">
        <v>2.1760765550239234</v>
      </c>
      <c r="M74" s="481">
        <v>47.60852544584602</v>
      </c>
      <c r="N74" s="449">
        <v>11495</v>
      </c>
      <c r="O74" s="479">
        <v>2.1298869742449509</v>
      </c>
      <c r="P74" s="477">
        <v>5</v>
      </c>
    </row>
    <row r="75" spans="1:16" x14ac:dyDescent="0.2">
      <c r="A75" s="472">
        <v>6</v>
      </c>
      <c r="B75" s="456" t="s">
        <v>11</v>
      </c>
      <c r="C75" s="449">
        <v>2276</v>
      </c>
      <c r="D75" s="449">
        <v>2252</v>
      </c>
      <c r="E75" s="449">
        <v>3132</v>
      </c>
      <c r="F75" s="449">
        <v>16283</v>
      </c>
      <c r="G75" s="449">
        <v>374463</v>
      </c>
      <c r="H75" s="450">
        <v>1.3760984182776801</v>
      </c>
      <c r="I75" s="450">
        <v>5.1989144316730522</v>
      </c>
      <c r="J75" s="449">
        <v>119.56034482758621</v>
      </c>
      <c r="K75" s="450">
        <v>41.67664670658683</v>
      </c>
      <c r="L75" s="450">
        <v>2.1667332002661346</v>
      </c>
      <c r="M75" s="481">
        <v>49.82874251497006</v>
      </c>
      <c r="N75" s="449">
        <v>7515</v>
      </c>
      <c r="O75" s="479">
        <v>2.3994252873563218</v>
      </c>
      <c r="P75" s="477">
        <v>6</v>
      </c>
    </row>
    <row r="76" spans="1:16" x14ac:dyDescent="0.2">
      <c r="A76" s="472">
        <v>7</v>
      </c>
      <c r="B76" s="456" t="s">
        <v>4</v>
      </c>
      <c r="C76" s="449">
        <v>1361</v>
      </c>
      <c r="D76" s="449">
        <v>1346</v>
      </c>
      <c r="E76" s="449">
        <v>2068</v>
      </c>
      <c r="F76" s="449">
        <v>10244</v>
      </c>
      <c r="G76" s="449">
        <v>226721</v>
      </c>
      <c r="H76" s="450">
        <v>1.5194709772226305</v>
      </c>
      <c r="I76" s="450">
        <v>4.9535783365570598</v>
      </c>
      <c r="J76" s="449">
        <v>109.63297872340425</v>
      </c>
      <c r="K76" s="450">
        <v>41.777777777777779</v>
      </c>
      <c r="L76" s="450">
        <v>2.0694949494949495</v>
      </c>
      <c r="M76" s="481">
        <v>45.80222222222222</v>
      </c>
      <c r="N76" s="449">
        <v>4950</v>
      </c>
      <c r="O76" s="479">
        <v>2.3936170212765959</v>
      </c>
      <c r="P76" s="477">
        <v>7</v>
      </c>
    </row>
    <row r="77" spans="1:16" x14ac:dyDescent="0.2">
      <c r="A77" s="472">
        <v>8</v>
      </c>
      <c r="B77" s="456" t="s">
        <v>5</v>
      </c>
      <c r="C77" s="449">
        <v>1445</v>
      </c>
      <c r="D77" s="449">
        <v>1427</v>
      </c>
      <c r="E77" s="449">
        <v>2581</v>
      </c>
      <c r="F77" s="449">
        <v>11630</v>
      </c>
      <c r="G77" s="449">
        <v>249038</v>
      </c>
      <c r="H77" s="450">
        <v>1.7861591695501731</v>
      </c>
      <c r="I77" s="450">
        <v>4.5060054242541652</v>
      </c>
      <c r="J77" s="449">
        <v>96.488957768306861</v>
      </c>
      <c r="K77" s="450">
        <v>44.5</v>
      </c>
      <c r="L77" s="450">
        <v>2.0051724137931033</v>
      </c>
      <c r="M77" s="481">
        <v>42.937586206896555</v>
      </c>
      <c r="N77" s="449">
        <v>5800</v>
      </c>
      <c r="O77" s="479">
        <v>2.2471910112359552</v>
      </c>
      <c r="P77" s="477">
        <v>8</v>
      </c>
    </row>
    <row r="78" spans="1:16" x14ac:dyDescent="0.2">
      <c r="A78" s="472">
        <v>9</v>
      </c>
      <c r="B78" s="456" t="s">
        <v>8</v>
      </c>
      <c r="C78" s="449">
        <v>1450</v>
      </c>
      <c r="D78" s="449">
        <v>1427</v>
      </c>
      <c r="E78" s="449">
        <v>2469</v>
      </c>
      <c r="F78" s="449">
        <v>11665</v>
      </c>
      <c r="G78" s="449">
        <v>254895</v>
      </c>
      <c r="H78" s="450">
        <v>1.7027586206896552</v>
      </c>
      <c r="I78" s="450">
        <v>4.7245848521668687</v>
      </c>
      <c r="J78" s="449">
        <v>103.23815309842041</v>
      </c>
      <c r="K78" s="450">
        <v>43.660477453580903</v>
      </c>
      <c r="L78" s="450">
        <v>2.0627763041556144</v>
      </c>
      <c r="M78" s="481">
        <v>45.07427055702918</v>
      </c>
      <c r="N78" s="449">
        <v>5655</v>
      </c>
      <c r="O78" s="479">
        <v>2.290400972053463</v>
      </c>
      <c r="P78" s="477">
        <v>9</v>
      </c>
    </row>
    <row r="79" spans="1:16" x14ac:dyDescent="0.2">
      <c r="A79" s="472">
        <v>10</v>
      </c>
      <c r="B79" s="456" t="s">
        <v>9</v>
      </c>
      <c r="C79" s="449">
        <v>2882</v>
      </c>
      <c r="D79" s="449">
        <v>2854</v>
      </c>
      <c r="E79" s="449">
        <v>4200</v>
      </c>
      <c r="F79" s="449">
        <v>20905</v>
      </c>
      <c r="G79" s="449">
        <v>470807</v>
      </c>
      <c r="H79" s="450">
        <v>1.457321304649549</v>
      </c>
      <c r="I79" s="450">
        <v>4.977380952380952</v>
      </c>
      <c r="J79" s="449">
        <v>112.09690476190477</v>
      </c>
      <c r="K79" s="450">
        <v>43.07692307692308</v>
      </c>
      <c r="L79" s="450">
        <v>2.1441025641025639</v>
      </c>
      <c r="M79" s="481">
        <v>48.287897435897435</v>
      </c>
      <c r="N79" s="449">
        <v>9750</v>
      </c>
      <c r="O79" s="479">
        <v>2.3214285714285716</v>
      </c>
      <c r="P79" s="477">
        <v>10</v>
      </c>
    </row>
    <row r="80" spans="1:16" x14ac:dyDescent="0.2">
      <c r="A80" s="472">
        <v>11</v>
      </c>
      <c r="B80" s="456" t="s">
        <v>19</v>
      </c>
      <c r="C80" s="449">
        <v>1881</v>
      </c>
      <c r="D80" s="449">
        <v>1853</v>
      </c>
      <c r="E80" s="449">
        <v>5837</v>
      </c>
      <c r="F80" s="449">
        <v>21275</v>
      </c>
      <c r="G80" s="449">
        <v>472032</v>
      </c>
      <c r="H80" s="450">
        <v>3.1031366294524187</v>
      </c>
      <c r="I80" s="450">
        <v>3.6448518074353262</v>
      </c>
      <c r="J80" s="449">
        <v>80.868939523727946</v>
      </c>
      <c r="K80" s="450">
        <v>51.31428571428571</v>
      </c>
      <c r="L80" s="450">
        <v>1.8703296703296703</v>
      </c>
      <c r="M80" s="481">
        <v>41.497318681318681</v>
      </c>
      <c r="N80" s="449">
        <v>11375</v>
      </c>
      <c r="O80" s="479">
        <v>1.9487750556792873</v>
      </c>
      <c r="P80" s="477">
        <v>11</v>
      </c>
    </row>
    <row r="81" spans="1:16" x14ac:dyDescent="0.2">
      <c r="A81" s="472">
        <v>12</v>
      </c>
      <c r="B81" s="456" t="s">
        <v>165</v>
      </c>
      <c r="C81" s="449">
        <v>2995</v>
      </c>
      <c r="D81" s="449">
        <v>2920</v>
      </c>
      <c r="E81" s="449">
        <v>7476</v>
      </c>
      <c r="F81" s="449">
        <v>30014</v>
      </c>
      <c r="G81" s="449">
        <v>645745</v>
      </c>
      <c r="H81" s="450">
        <v>2.4961602671118532</v>
      </c>
      <c r="I81" s="450">
        <v>4.0147137506688066</v>
      </c>
      <c r="J81" s="449">
        <v>86.375735687533435</v>
      </c>
      <c r="K81" s="450">
        <v>51.576405657123146</v>
      </c>
      <c r="L81" s="450">
        <v>2.0706450500172475</v>
      </c>
      <c r="M81" s="481">
        <v>44.549499827526731</v>
      </c>
      <c r="N81" s="449">
        <v>14495</v>
      </c>
      <c r="O81" s="479">
        <v>1.9388710540395933</v>
      </c>
      <c r="P81" s="477">
        <v>12</v>
      </c>
    </row>
    <row r="82" spans="1:16" ht="12" customHeight="1" x14ac:dyDescent="0.2">
      <c r="A82" s="472"/>
      <c r="B82" s="456"/>
      <c r="C82" s="452"/>
      <c r="D82" s="452"/>
      <c r="E82" s="452"/>
      <c r="F82" s="452"/>
      <c r="G82" s="452"/>
      <c r="H82" s="450"/>
      <c r="I82" s="450"/>
      <c r="J82" s="449"/>
      <c r="K82" s="453"/>
      <c r="L82" s="453"/>
      <c r="M82" s="482"/>
      <c r="N82" s="452"/>
      <c r="O82" s="480"/>
      <c r="P82" s="477"/>
    </row>
    <row r="83" spans="1:16" ht="15" x14ac:dyDescent="0.2">
      <c r="A83" s="383"/>
      <c r="B83" s="456" t="s">
        <v>20</v>
      </c>
      <c r="C83" s="457">
        <v>28933</v>
      </c>
      <c r="D83" s="457">
        <v>28175</v>
      </c>
      <c r="E83" s="457">
        <v>71508</v>
      </c>
      <c r="F83" s="457">
        <v>284089</v>
      </c>
      <c r="G83" s="457">
        <v>6165190</v>
      </c>
      <c r="H83" s="453">
        <v>2.4715031279162201</v>
      </c>
      <c r="I83" s="453">
        <v>3.9728282150248924</v>
      </c>
      <c r="J83" s="452">
        <v>86.216786932930574</v>
      </c>
      <c r="K83" s="453">
        <v>48.350518949254543</v>
      </c>
      <c r="L83" s="453">
        <v>1.9208830589269414</v>
      </c>
      <c r="M83" s="482">
        <v>41.68626390344501</v>
      </c>
      <c r="N83" s="457">
        <v>147895</v>
      </c>
      <c r="O83" s="480">
        <v>2.0682301280975555</v>
      </c>
      <c r="P83" s="894" t="s">
        <v>247</v>
      </c>
    </row>
    <row r="84" spans="1:16" ht="15" x14ac:dyDescent="0.2">
      <c r="A84" s="383"/>
      <c r="B84" s="456"/>
      <c r="C84" s="457"/>
      <c r="D84" s="457"/>
      <c r="E84" s="457"/>
      <c r="F84" s="457"/>
      <c r="G84" s="457"/>
      <c r="H84" s="458"/>
      <c r="I84" s="458"/>
      <c r="J84" s="481"/>
      <c r="K84" s="453"/>
      <c r="L84" s="453"/>
      <c r="M84" s="454"/>
      <c r="N84" s="71"/>
      <c r="O84" s="455"/>
      <c r="P84" s="383"/>
    </row>
    <row r="85" spans="1:16" ht="11.1" customHeight="1" x14ac:dyDescent="0.2">
      <c r="A85" s="459" t="s">
        <v>88</v>
      </c>
      <c r="B85" s="460"/>
      <c r="C85" s="461" t="s">
        <v>89</v>
      </c>
      <c r="D85" s="462"/>
      <c r="E85" s="462"/>
      <c r="F85" s="462"/>
      <c r="G85" s="462"/>
      <c r="H85" s="462"/>
      <c r="I85" s="462"/>
      <c r="J85" s="463"/>
      <c r="K85" s="463"/>
      <c r="L85" s="463"/>
      <c r="M85" s="463"/>
      <c r="N85" s="376"/>
      <c r="O85" s="464"/>
      <c r="P85" s="376"/>
    </row>
    <row r="86" spans="1:16" ht="11.1" customHeight="1" x14ac:dyDescent="0.2">
      <c r="A86" s="459" t="s">
        <v>296</v>
      </c>
      <c r="B86" s="462"/>
      <c r="C86" s="462"/>
      <c r="D86" s="462"/>
      <c r="E86" s="462"/>
      <c r="F86" s="462"/>
      <c r="G86" s="462"/>
      <c r="H86" s="462"/>
      <c r="I86" s="462"/>
      <c r="J86" s="463"/>
      <c r="K86" s="463"/>
      <c r="L86" s="463"/>
      <c r="M86" s="463"/>
      <c r="N86" s="376"/>
      <c r="O86" s="464"/>
      <c r="P86" s="376"/>
    </row>
    <row r="87" spans="1:16" ht="11.1" customHeight="1" x14ac:dyDescent="0.2">
      <c r="A87" s="459" t="s">
        <v>102</v>
      </c>
      <c r="B87" s="462"/>
      <c r="C87" s="462"/>
      <c r="D87" s="462"/>
      <c r="E87" s="462"/>
      <c r="F87" s="462"/>
      <c r="G87" s="462"/>
      <c r="H87" s="462"/>
      <c r="I87" s="462"/>
      <c r="J87" s="463"/>
      <c r="K87" s="463"/>
      <c r="L87" s="463"/>
      <c r="M87" s="463"/>
      <c r="N87" s="376"/>
      <c r="O87" s="464"/>
      <c r="P87" s="376"/>
    </row>
    <row r="88" spans="1:16" ht="11.1" customHeight="1" x14ac:dyDescent="0.2">
      <c r="A88" s="465"/>
      <c r="B88" s="466"/>
      <c r="C88" s="466"/>
      <c r="D88" s="466"/>
      <c r="E88" s="466"/>
      <c r="F88" s="466"/>
      <c r="G88" s="466"/>
      <c r="H88" s="466"/>
      <c r="I88" s="466"/>
      <c r="J88" s="467"/>
      <c r="K88" s="467"/>
      <c r="L88" s="467"/>
      <c r="M88" s="467"/>
      <c r="N88" s="394"/>
      <c r="O88" s="468"/>
      <c r="P88" s="394"/>
    </row>
    <row r="89" spans="1:16" x14ac:dyDescent="0.2">
      <c r="A89" s="376"/>
      <c r="B89" s="462"/>
      <c r="C89" s="462"/>
      <c r="D89" s="462"/>
      <c r="E89" s="462"/>
      <c r="F89" s="462"/>
      <c r="G89" s="462"/>
      <c r="H89" s="462"/>
      <c r="I89" s="462"/>
      <c r="J89" s="463"/>
      <c r="K89" s="463"/>
      <c r="L89" s="463"/>
      <c r="M89" s="463"/>
      <c r="N89" s="376"/>
      <c r="O89" s="464"/>
      <c r="P89" s="376"/>
    </row>
    <row r="90" spans="1:16" x14ac:dyDescent="0.2">
      <c r="A90" s="469" t="s">
        <v>299</v>
      </c>
      <c r="B90" s="470"/>
      <c r="C90" s="470"/>
      <c r="D90" s="470"/>
      <c r="E90" s="470"/>
      <c r="F90" s="470"/>
      <c r="G90" s="470"/>
      <c r="H90" s="470"/>
      <c r="I90" s="470"/>
      <c r="J90" s="470"/>
      <c r="K90" s="470"/>
      <c r="L90" s="470"/>
      <c r="M90" s="470"/>
      <c r="N90" s="470"/>
      <c r="P90" s="314" t="s">
        <v>234</v>
      </c>
    </row>
    <row r="91" spans="1:16" x14ac:dyDescent="0.2">
      <c r="A91" s="376"/>
      <c r="B91" s="462"/>
      <c r="C91" s="462"/>
      <c r="D91" s="462"/>
      <c r="E91" s="462"/>
      <c r="F91" s="462"/>
      <c r="G91" s="462"/>
      <c r="H91" s="462"/>
      <c r="I91" s="462"/>
      <c r="J91" s="463"/>
      <c r="K91" s="463"/>
      <c r="L91" s="463"/>
      <c r="M91" s="463"/>
      <c r="N91" s="376"/>
      <c r="O91" s="464"/>
      <c r="P91" s="376"/>
    </row>
    <row r="92" spans="1:16" x14ac:dyDescent="0.2">
      <c r="A92" s="376"/>
      <c r="B92" s="462"/>
      <c r="C92" s="462"/>
      <c r="D92" s="462"/>
      <c r="E92" s="462"/>
      <c r="F92" s="462"/>
      <c r="G92" s="462"/>
      <c r="H92" s="462"/>
      <c r="I92" s="462"/>
      <c r="J92" s="463"/>
      <c r="K92" s="463"/>
      <c r="L92" s="463"/>
      <c r="M92" s="463"/>
      <c r="N92" s="376"/>
      <c r="O92" s="464"/>
      <c r="P92" s="376"/>
    </row>
    <row r="93" spans="1:16" x14ac:dyDescent="0.2">
      <c r="A93" s="376"/>
      <c r="B93" s="462"/>
      <c r="C93" s="462"/>
      <c r="D93" s="462"/>
      <c r="E93" s="462"/>
      <c r="F93" s="462"/>
      <c r="G93" s="462"/>
      <c r="H93" s="462"/>
      <c r="I93" s="462"/>
      <c r="J93" s="463"/>
      <c r="K93" s="463"/>
      <c r="L93" s="463"/>
      <c r="M93" s="463"/>
      <c r="N93" s="376"/>
      <c r="O93" s="464"/>
      <c r="P93" s="376"/>
    </row>
    <row r="94" spans="1:16" x14ac:dyDescent="0.2">
      <c r="A94" s="376"/>
      <c r="B94" s="462"/>
      <c r="C94" s="462"/>
      <c r="D94" s="462"/>
      <c r="E94" s="462"/>
      <c r="F94" s="462"/>
      <c r="G94" s="462"/>
      <c r="H94" s="462"/>
      <c r="I94" s="462"/>
      <c r="J94" s="463"/>
      <c r="K94" s="463"/>
      <c r="L94" s="463"/>
      <c r="M94" s="463"/>
      <c r="N94" s="376"/>
      <c r="O94" s="464"/>
      <c r="P94" s="376"/>
    </row>
    <row r="95" spans="1:16" x14ac:dyDescent="0.2">
      <c r="A95" s="376"/>
      <c r="B95" s="376"/>
      <c r="C95" s="376"/>
      <c r="D95" s="376"/>
      <c r="E95" s="376"/>
      <c r="F95" s="376"/>
      <c r="G95" s="376"/>
      <c r="H95" s="376"/>
      <c r="I95" s="376"/>
      <c r="J95" s="376"/>
      <c r="K95" s="376"/>
      <c r="L95" s="376"/>
      <c r="M95" s="376"/>
      <c r="N95" s="376"/>
      <c r="O95" s="464"/>
      <c r="P95" s="376"/>
    </row>
    <row r="96" spans="1:16" x14ac:dyDescent="0.2">
      <c r="A96" s="686"/>
      <c r="B96" s="376"/>
      <c r="C96" s="376"/>
      <c r="D96" s="376"/>
      <c r="E96" s="376"/>
      <c r="F96" s="376"/>
      <c r="G96" s="376"/>
      <c r="H96" s="376"/>
      <c r="I96" s="376"/>
      <c r="J96" s="376"/>
      <c r="K96" s="376"/>
      <c r="L96" s="376"/>
      <c r="M96" s="376"/>
      <c r="N96" s="376"/>
      <c r="O96" s="464"/>
      <c r="P96" s="376"/>
    </row>
    <row r="97" spans="1:16" x14ac:dyDescent="0.2">
      <c r="A97" s="686"/>
      <c r="B97" s="376"/>
      <c r="C97" s="376"/>
      <c r="D97" s="376"/>
      <c r="E97" s="376"/>
      <c r="F97" s="376"/>
      <c r="G97" s="376"/>
      <c r="H97" s="376"/>
      <c r="I97" s="376"/>
      <c r="J97" s="376"/>
      <c r="K97" s="376"/>
      <c r="L97" s="376"/>
      <c r="M97" s="376"/>
      <c r="N97" s="376"/>
      <c r="O97" s="464"/>
      <c r="P97" s="376"/>
    </row>
    <row r="98" spans="1:16" x14ac:dyDescent="0.2">
      <c r="A98" s="686"/>
      <c r="B98" s="376"/>
      <c r="C98" s="376"/>
      <c r="D98" s="376"/>
      <c r="E98" s="376"/>
      <c r="F98" s="376"/>
      <c r="G98" s="376"/>
      <c r="H98" s="376"/>
      <c r="I98" s="376"/>
      <c r="J98" s="376"/>
      <c r="K98" s="376"/>
      <c r="L98" s="376"/>
      <c r="M98" s="376"/>
      <c r="N98" s="376"/>
      <c r="O98" s="464"/>
      <c r="P98" s="376"/>
    </row>
    <row r="99" spans="1:16" x14ac:dyDescent="0.2">
      <c r="A99" s="686"/>
      <c r="B99" s="376"/>
      <c r="C99" s="376"/>
      <c r="D99" s="376"/>
      <c r="E99" s="376"/>
      <c r="F99" s="376"/>
      <c r="G99" s="376"/>
      <c r="H99" s="376"/>
      <c r="I99" s="376"/>
      <c r="J99" s="376"/>
      <c r="K99" s="376"/>
      <c r="L99" s="376"/>
      <c r="M99" s="376"/>
      <c r="N99" s="376"/>
      <c r="O99" s="464"/>
      <c r="P99" s="376"/>
    </row>
    <row r="100" spans="1:16" x14ac:dyDescent="0.2">
      <c r="A100" s="686"/>
      <c r="B100" s="376"/>
      <c r="C100" s="376"/>
      <c r="D100" s="376"/>
      <c r="E100" s="376"/>
      <c r="F100" s="376"/>
      <c r="G100" s="376"/>
      <c r="H100" s="376"/>
      <c r="I100" s="376"/>
      <c r="J100" s="376"/>
      <c r="K100" s="376"/>
      <c r="L100" s="376"/>
      <c r="M100" s="376"/>
      <c r="N100" s="376"/>
      <c r="O100" s="464"/>
      <c r="P100" s="376"/>
    </row>
    <row r="101" spans="1:16" x14ac:dyDescent="0.2">
      <c r="A101" s="686"/>
      <c r="B101" s="376"/>
      <c r="C101" s="376"/>
      <c r="D101" s="376"/>
      <c r="E101" s="376"/>
      <c r="F101" s="376"/>
      <c r="G101" s="376"/>
      <c r="H101" s="376"/>
      <c r="I101" s="376"/>
      <c r="J101" s="376"/>
      <c r="K101" s="376"/>
      <c r="L101" s="376"/>
      <c r="M101" s="376"/>
      <c r="N101" s="376"/>
      <c r="O101" s="464"/>
      <c r="P101" s="376"/>
    </row>
    <row r="102" spans="1:16" x14ac:dyDescent="0.2">
      <c r="A102" s="376"/>
      <c r="B102" s="376"/>
      <c r="C102" s="376"/>
      <c r="D102" s="376"/>
      <c r="E102" s="376"/>
      <c r="F102" s="376"/>
      <c r="G102" s="376"/>
      <c r="H102" s="376"/>
      <c r="I102" s="376"/>
      <c r="J102" s="376"/>
      <c r="K102" s="376"/>
      <c r="L102" s="376"/>
      <c r="M102" s="376"/>
      <c r="N102" s="376"/>
      <c r="O102" s="464"/>
      <c r="P102" s="376"/>
    </row>
    <row r="103" spans="1:16" x14ac:dyDescent="0.2">
      <c r="A103" s="376"/>
      <c r="B103" s="376"/>
      <c r="C103" s="376"/>
      <c r="D103" s="376"/>
      <c r="E103" s="376"/>
      <c r="F103" s="376"/>
      <c r="G103" s="376"/>
      <c r="H103" s="376"/>
      <c r="I103" s="376"/>
      <c r="J103" s="376"/>
      <c r="K103" s="376"/>
      <c r="L103" s="376"/>
      <c r="M103" s="376"/>
      <c r="N103" s="376"/>
      <c r="O103" s="464"/>
      <c r="P103" s="376"/>
    </row>
    <row r="104" spans="1:16" x14ac:dyDescent="0.2">
      <c r="A104" s="376"/>
      <c r="B104" s="376"/>
      <c r="C104" s="376"/>
      <c r="D104" s="376"/>
      <c r="E104" s="376"/>
      <c r="F104" s="376"/>
      <c r="G104" s="376"/>
      <c r="H104" s="376"/>
      <c r="I104" s="376"/>
      <c r="J104" s="376"/>
      <c r="K104" s="376"/>
      <c r="L104" s="376"/>
      <c r="M104" s="376"/>
      <c r="N104" s="376"/>
      <c r="O104" s="464"/>
      <c r="P104" s="376"/>
    </row>
    <row r="105" spans="1:16" x14ac:dyDescent="0.2">
      <c r="A105" s="376"/>
      <c r="B105" s="376"/>
      <c r="C105" s="376"/>
      <c r="D105" s="376"/>
      <c r="E105" s="376"/>
      <c r="F105" s="376"/>
      <c r="G105" s="376"/>
      <c r="H105" s="376"/>
      <c r="I105" s="376"/>
      <c r="J105" s="376"/>
      <c r="K105" s="376"/>
      <c r="L105" s="376"/>
      <c r="M105" s="376"/>
      <c r="N105" s="376"/>
      <c r="O105" s="464"/>
      <c r="P105" s="376"/>
    </row>
    <row r="106" spans="1:16" x14ac:dyDescent="0.2">
      <c r="A106" s="376"/>
      <c r="B106" s="376"/>
      <c r="C106" s="376"/>
      <c r="D106" s="376"/>
      <c r="E106" s="376"/>
      <c r="F106" s="376"/>
      <c r="G106" s="376"/>
      <c r="H106" s="376"/>
      <c r="I106" s="376"/>
      <c r="J106" s="376"/>
      <c r="K106" s="376"/>
      <c r="L106" s="376"/>
      <c r="M106" s="376"/>
      <c r="N106" s="376"/>
      <c r="O106" s="464"/>
      <c r="P106" s="376"/>
    </row>
    <row r="107" spans="1:16" x14ac:dyDescent="0.2">
      <c r="A107" s="376"/>
      <c r="B107" s="376"/>
      <c r="C107" s="376"/>
      <c r="D107" s="376"/>
      <c r="E107" s="376"/>
      <c r="F107" s="376"/>
      <c r="G107" s="376"/>
      <c r="H107" s="376"/>
      <c r="I107" s="376"/>
      <c r="J107" s="376"/>
      <c r="K107" s="376"/>
      <c r="L107" s="376"/>
      <c r="M107" s="376"/>
      <c r="N107" s="376"/>
      <c r="O107" s="464"/>
      <c r="P107" s="376"/>
    </row>
    <row r="108" spans="1:16" x14ac:dyDescent="0.2">
      <c r="A108" s="376"/>
      <c r="B108" s="376"/>
      <c r="C108" s="376"/>
      <c r="D108" s="376"/>
      <c r="E108" s="376"/>
      <c r="F108" s="376"/>
      <c r="G108" s="376"/>
      <c r="H108" s="376"/>
      <c r="I108" s="376"/>
      <c r="J108" s="376"/>
      <c r="K108" s="376"/>
      <c r="L108" s="376"/>
      <c r="M108" s="376"/>
      <c r="N108" s="376"/>
      <c r="O108" s="464"/>
      <c r="P108" s="376"/>
    </row>
    <row r="109" spans="1:16" x14ac:dyDescent="0.2">
      <c r="A109" s="376"/>
      <c r="B109" s="376"/>
      <c r="C109" s="376"/>
      <c r="D109" s="376"/>
      <c r="E109" s="376"/>
      <c r="F109" s="376"/>
      <c r="G109" s="376"/>
      <c r="H109" s="376"/>
      <c r="I109" s="376"/>
      <c r="J109" s="376"/>
      <c r="K109" s="376"/>
      <c r="L109" s="376"/>
      <c r="M109" s="376"/>
      <c r="N109" s="376"/>
      <c r="O109" s="464"/>
      <c r="P109" s="376"/>
    </row>
  </sheetData>
  <phoneticPr fontId="16" type="noConversion"/>
  <hyperlinks>
    <hyperlink ref="P2" location="INHALT!A1" display="INHALT!A1" xr:uid="{4E096BA0-8908-4DBF-B4BD-FCA946EFA458}"/>
  </hyperlinks>
  <printOptions horizontalCentered="1" gridLines="1"/>
  <pageMargins left="0.59055118110236227" right="0.39370078740157483" top="0.59055118110236227" bottom="0.59055118110236227" header="0.31496062992125984" footer="0.27559055118110237"/>
  <pageSetup paperSize="9" scale="74" firstPageNumber="66" pageOrder="overThenDown" orientation="landscape" useFirstPageNumber="1" r:id="rId1"/>
  <headerFooter alignWithMargins="0">
    <oddFooter>&amp;CSeite &amp;P</oddFooter>
  </headerFooter>
  <rowBreaks count="2" manualBreakCount="2">
    <brk id="45" max="16383" man="1"/>
    <brk id="90"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E1BE5-1C08-4091-AEC3-D5976BEC2FBA}">
  <sheetPr>
    <tabColor rgb="FF0070C0"/>
  </sheetPr>
  <dimension ref="A1"/>
  <sheetViews>
    <sheetView zoomScaleNormal="100" workbookViewId="0">
      <selection activeCell="I10" sqref="I10"/>
    </sheetView>
  </sheetViews>
  <sheetFormatPr baseColWidth="10" defaultRowHeight="12.75" x14ac:dyDescent="0.2"/>
  <sheetData/>
  <pageMargins left="0.7" right="0.7" top="0.78740157499999996" bottom="0.78740157499999996" header="0.3" footer="0.3"/>
  <pageSetup paperSize="9" scale="9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P118"/>
  <sheetViews>
    <sheetView showWhiteSpace="0" zoomScale="85" zoomScaleNormal="85" zoomScaleSheetLayoutView="70" workbookViewId="0">
      <pane ySplit="6" topLeftCell="A7" activePane="bottomLeft" state="frozen"/>
      <selection activeCell="A80" sqref="A80:XFD80"/>
      <selection pane="bottomLeft" activeCell="D5" sqref="D5"/>
    </sheetView>
  </sheetViews>
  <sheetFormatPr baseColWidth="10" defaultColWidth="11.42578125" defaultRowHeight="12.75" x14ac:dyDescent="0.2"/>
  <cols>
    <col min="1" max="1" width="5.5703125" style="825" customWidth="1"/>
    <col min="2" max="2" width="26" style="826" customWidth="1"/>
    <col min="3" max="3" width="6.85546875" style="826" customWidth="1"/>
    <col min="4" max="4" width="6.7109375" style="8" customWidth="1"/>
    <col min="5" max="5" width="10.7109375" style="8" customWidth="1"/>
    <col min="6" max="6" width="9.28515625" style="8" customWidth="1"/>
    <col min="7" max="7" width="8.7109375" style="8" customWidth="1"/>
    <col min="8" max="9" width="8.85546875" style="8" customWidth="1"/>
    <col min="10" max="12" width="7" style="8" customWidth="1"/>
    <col min="13" max="13" width="6" style="8" customWidth="1"/>
    <col min="14" max="16" width="5.28515625" style="24" customWidth="1"/>
    <col min="17" max="16384" width="11.42578125" style="8"/>
  </cols>
  <sheetData>
    <row r="1" spans="1:16" ht="7.9" customHeight="1" x14ac:dyDescent="0.2">
      <c r="A1" s="1060">
        <v>2020</v>
      </c>
      <c r="B1" s="522"/>
      <c r="C1" s="522"/>
      <c r="D1" s="56"/>
      <c r="E1" s="56"/>
      <c r="F1" s="56"/>
      <c r="G1" s="56"/>
      <c r="H1" s="56"/>
      <c r="I1" s="56"/>
      <c r="J1" s="56"/>
      <c r="K1" s="56"/>
      <c r="L1" s="56"/>
      <c r="M1" s="92"/>
    </row>
    <row r="2" spans="1:16" ht="15.75" x14ac:dyDescent="0.25">
      <c r="A2" s="485" t="s">
        <v>367</v>
      </c>
      <c r="B2" s="522"/>
      <c r="C2" s="522"/>
      <c r="D2" s="56"/>
      <c r="E2" s="56"/>
      <c r="F2" s="56"/>
      <c r="G2" s="56"/>
      <c r="H2" s="56"/>
      <c r="I2" s="56"/>
      <c r="J2" s="56"/>
      <c r="K2" s="56"/>
      <c r="L2" s="56"/>
      <c r="M2" s="1068" t="str">
        <f>HYPERLINK("[Kleinräumige Statistik Daten Prototyp.xlsx]INHALT!A1","zum Inhaltsverzeichnis")</f>
        <v>zum Inhaltsverzeichnis</v>
      </c>
    </row>
    <row r="3" spans="1:16" x14ac:dyDescent="0.2">
      <c r="A3" s="701"/>
      <c r="B3" s="522"/>
      <c r="C3" s="522"/>
      <c r="D3" s="56"/>
      <c r="E3" s="56"/>
      <c r="F3" s="56"/>
      <c r="G3" s="56"/>
      <c r="H3" s="56"/>
      <c r="I3" s="56"/>
      <c r="J3" s="56"/>
      <c r="K3" s="56"/>
      <c r="L3" s="56"/>
      <c r="M3" s="92"/>
    </row>
    <row r="4" spans="1:16" ht="7.9" customHeight="1" x14ac:dyDescent="0.25">
      <c r="A4" s="485"/>
      <c r="B4" s="522"/>
      <c r="C4" s="522"/>
      <c r="D4" s="56"/>
      <c r="E4" s="56"/>
      <c r="F4" s="56"/>
      <c r="G4" s="56"/>
      <c r="H4" s="56"/>
      <c r="I4" s="56"/>
      <c r="J4" s="56"/>
      <c r="K4" s="56"/>
      <c r="L4" s="56"/>
      <c r="M4" s="92"/>
    </row>
    <row r="5" spans="1:16" ht="45" x14ac:dyDescent="0.2">
      <c r="A5" s="486" t="s">
        <v>100</v>
      </c>
      <c r="B5" s="486" t="s">
        <v>101</v>
      </c>
      <c r="C5" s="119">
        <v>2011</v>
      </c>
      <c r="D5" s="119">
        <v>2012</v>
      </c>
      <c r="E5" s="119">
        <v>2013</v>
      </c>
      <c r="F5" s="119">
        <v>2014</v>
      </c>
      <c r="G5" s="119">
        <v>2015</v>
      </c>
      <c r="H5" s="119">
        <v>2016</v>
      </c>
      <c r="I5" s="119">
        <v>2017</v>
      </c>
      <c r="J5" s="119">
        <v>2018</v>
      </c>
      <c r="K5" s="119">
        <v>2019</v>
      </c>
      <c r="L5" s="119">
        <v>2020</v>
      </c>
      <c r="M5" s="487" t="s">
        <v>100</v>
      </c>
      <c r="N5" s="731"/>
      <c r="O5" s="731"/>
      <c r="P5" s="731"/>
    </row>
    <row r="6" spans="1:16" x14ac:dyDescent="0.2">
      <c r="A6" s="488"/>
      <c r="B6" s="488"/>
      <c r="C6" s="104"/>
      <c r="D6" s="104" t="s">
        <v>224</v>
      </c>
      <c r="E6" s="104" t="s">
        <v>224</v>
      </c>
      <c r="F6" s="104" t="s">
        <v>224</v>
      </c>
      <c r="G6" s="104" t="s">
        <v>224</v>
      </c>
      <c r="H6" s="104" t="s">
        <v>224</v>
      </c>
      <c r="I6" s="104" t="s">
        <v>224</v>
      </c>
      <c r="J6" s="104" t="s">
        <v>224</v>
      </c>
      <c r="K6" s="104" t="s">
        <v>224</v>
      </c>
      <c r="L6" s="104" t="s">
        <v>224</v>
      </c>
      <c r="M6" s="489"/>
      <c r="N6" s="732"/>
      <c r="O6" s="732"/>
      <c r="P6" s="732"/>
    </row>
    <row r="7" spans="1:16" ht="10.9" customHeight="1" x14ac:dyDescent="0.2">
      <c r="A7" s="490"/>
      <c r="B7" s="490"/>
      <c r="C7" s="490"/>
      <c r="D7" s="227"/>
      <c r="E7" s="227"/>
      <c r="F7" s="685"/>
      <c r="G7" s="685"/>
      <c r="H7" s="685"/>
      <c r="I7" s="685"/>
      <c r="J7" s="685"/>
      <c r="K7" s="685"/>
      <c r="L7" s="685"/>
      <c r="M7" s="490"/>
      <c r="N7" s="732"/>
      <c r="O7" s="732"/>
      <c r="P7" s="732"/>
    </row>
    <row r="8" spans="1:16" x14ac:dyDescent="0.2">
      <c r="A8" s="383">
        <v>10</v>
      </c>
      <c r="B8" s="61" t="s">
        <v>37</v>
      </c>
      <c r="C8" s="319">
        <v>374</v>
      </c>
      <c r="D8" s="315">
        <v>374</v>
      </c>
      <c r="E8" s="449">
        <v>374</v>
      </c>
      <c r="F8" s="449">
        <v>374</v>
      </c>
      <c r="G8" s="449">
        <v>374</v>
      </c>
      <c r="H8" s="449">
        <v>378</v>
      </c>
      <c r="I8" s="449">
        <v>378</v>
      </c>
      <c r="J8" s="449">
        <v>378</v>
      </c>
      <c r="K8" s="449">
        <v>378</v>
      </c>
      <c r="L8" s="449">
        <v>378</v>
      </c>
      <c r="M8" s="476">
        <v>10</v>
      </c>
      <c r="N8" s="733"/>
      <c r="O8" s="930"/>
      <c r="P8" s="733"/>
    </row>
    <row r="9" spans="1:16" x14ac:dyDescent="0.2">
      <c r="A9" s="383">
        <v>11</v>
      </c>
      <c r="B9" s="61" t="s">
        <v>38</v>
      </c>
      <c r="C9" s="319">
        <v>828</v>
      </c>
      <c r="D9" s="315">
        <v>826</v>
      </c>
      <c r="E9" s="449">
        <v>826</v>
      </c>
      <c r="F9" s="449">
        <v>826</v>
      </c>
      <c r="G9" s="449">
        <v>826</v>
      </c>
      <c r="H9" s="449">
        <v>886</v>
      </c>
      <c r="I9" s="449">
        <v>888</v>
      </c>
      <c r="J9" s="449">
        <v>906</v>
      </c>
      <c r="K9" s="449">
        <v>911</v>
      </c>
      <c r="L9" s="449">
        <v>911</v>
      </c>
      <c r="M9" s="476">
        <v>11</v>
      </c>
      <c r="N9" s="733"/>
      <c r="O9" s="930"/>
      <c r="P9" s="733"/>
    </row>
    <row r="10" spans="1:16" x14ac:dyDescent="0.2">
      <c r="A10" s="383">
        <v>12</v>
      </c>
      <c r="B10" s="61" t="s">
        <v>90</v>
      </c>
      <c r="C10" s="319">
        <v>1191</v>
      </c>
      <c r="D10" s="315">
        <v>1199</v>
      </c>
      <c r="E10" s="449">
        <v>1186</v>
      </c>
      <c r="F10" s="449">
        <v>1242</v>
      </c>
      <c r="G10" s="449">
        <v>1259</v>
      </c>
      <c r="H10" s="449">
        <v>1376</v>
      </c>
      <c r="I10" s="449">
        <v>1565</v>
      </c>
      <c r="J10" s="449">
        <v>1594</v>
      </c>
      <c r="K10" s="449">
        <v>1593</v>
      </c>
      <c r="L10" s="449">
        <v>1596</v>
      </c>
      <c r="M10" s="476">
        <v>12</v>
      </c>
      <c r="N10" s="733"/>
      <c r="O10" s="930"/>
      <c r="P10" s="733"/>
    </row>
    <row r="11" spans="1:16" x14ac:dyDescent="0.2">
      <c r="A11" s="383">
        <v>13</v>
      </c>
      <c r="B11" s="61" t="s">
        <v>39</v>
      </c>
      <c r="C11" s="319">
        <v>210</v>
      </c>
      <c r="D11" s="315">
        <v>211</v>
      </c>
      <c r="E11" s="449">
        <v>211</v>
      </c>
      <c r="F11" s="449">
        <v>211</v>
      </c>
      <c r="G11" s="449">
        <v>210</v>
      </c>
      <c r="H11" s="449">
        <v>260</v>
      </c>
      <c r="I11" s="449">
        <v>260</v>
      </c>
      <c r="J11" s="449">
        <v>284</v>
      </c>
      <c r="K11" s="449">
        <v>279</v>
      </c>
      <c r="L11" s="449">
        <v>284</v>
      </c>
      <c r="M11" s="476">
        <v>13</v>
      </c>
      <c r="N11" s="733"/>
      <c r="O11" s="930"/>
      <c r="P11" s="733"/>
    </row>
    <row r="12" spans="1:16" x14ac:dyDescent="0.2">
      <c r="A12" s="383">
        <v>14</v>
      </c>
      <c r="B12" s="61" t="s">
        <v>40</v>
      </c>
      <c r="C12" s="319">
        <v>1800</v>
      </c>
      <c r="D12" s="315">
        <v>1804</v>
      </c>
      <c r="E12" s="449">
        <v>1809</v>
      </c>
      <c r="F12" s="449">
        <v>1814</v>
      </c>
      <c r="G12" s="449">
        <v>1815</v>
      </c>
      <c r="H12" s="449">
        <v>1841</v>
      </c>
      <c r="I12" s="449">
        <v>1842</v>
      </c>
      <c r="J12" s="449">
        <v>1852</v>
      </c>
      <c r="K12" s="449">
        <v>1843</v>
      </c>
      <c r="L12" s="449">
        <v>1942</v>
      </c>
      <c r="M12" s="476">
        <v>14</v>
      </c>
      <c r="N12" s="733"/>
      <c r="O12" s="930"/>
      <c r="P12" s="733"/>
    </row>
    <row r="13" spans="1:16" x14ac:dyDescent="0.2">
      <c r="A13" s="383">
        <v>15</v>
      </c>
      <c r="B13" s="61" t="s">
        <v>41</v>
      </c>
      <c r="C13" s="319">
        <v>514</v>
      </c>
      <c r="D13" s="315">
        <v>518</v>
      </c>
      <c r="E13" s="449">
        <v>531</v>
      </c>
      <c r="F13" s="449">
        <v>537</v>
      </c>
      <c r="G13" s="449">
        <v>539</v>
      </c>
      <c r="H13" s="449">
        <v>543</v>
      </c>
      <c r="I13" s="449">
        <v>543</v>
      </c>
      <c r="J13" s="449">
        <v>550</v>
      </c>
      <c r="K13" s="449">
        <v>556</v>
      </c>
      <c r="L13" s="449">
        <v>557</v>
      </c>
      <c r="M13" s="476">
        <v>15</v>
      </c>
      <c r="N13" s="733"/>
      <c r="O13" s="930"/>
      <c r="P13" s="733"/>
    </row>
    <row r="14" spans="1:16" x14ac:dyDescent="0.2">
      <c r="A14" s="383">
        <v>16</v>
      </c>
      <c r="B14" s="61" t="s">
        <v>99</v>
      </c>
      <c r="C14" s="319">
        <v>1390</v>
      </c>
      <c r="D14" s="315">
        <v>1391</v>
      </c>
      <c r="E14" s="449">
        <v>1395</v>
      </c>
      <c r="F14" s="449">
        <v>1396</v>
      </c>
      <c r="G14" s="449">
        <v>1425</v>
      </c>
      <c r="H14" s="449">
        <v>1461</v>
      </c>
      <c r="I14" s="449">
        <v>1525</v>
      </c>
      <c r="J14" s="449">
        <v>1548</v>
      </c>
      <c r="K14" s="449">
        <v>1559</v>
      </c>
      <c r="L14" s="449">
        <v>1566</v>
      </c>
      <c r="M14" s="476">
        <v>16</v>
      </c>
      <c r="N14" s="733"/>
      <c r="O14" s="930"/>
      <c r="P14" s="733"/>
    </row>
    <row r="15" spans="1:16" x14ac:dyDescent="0.2">
      <c r="A15" s="383">
        <v>17</v>
      </c>
      <c r="B15" s="61" t="s">
        <v>42</v>
      </c>
      <c r="C15" s="319">
        <v>1880</v>
      </c>
      <c r="D15" s="315">
        <v>1884</v>
      </c>
      <c r="E15" s="449">
        <v>1890</v>
      </c>
      <c r="F15" s="449">
        <v>1907</v>
      </c>
      <c r="G15" s="449">
        <v>1919</v>
      </c>
      <c r="H15" s="449">
        <v>1934</v>
      </c>
      <c r="I15" s="449">
        <v>1966</v>
      </c>
      <c r="J15" s="449">
        <v>1969</v>
      </c>
      <c r="K15" s="449">
        <v>1975</v>
      </c>
      <c r="L15" s="449">
        <v>1975</v>
      </c>
      <c r="M15" s="476">
        <v>17</v>
      </c>
      <c r="N15" s="733"/>
      <c r="O15" s="930"/>
      <c r="P15" s="733"/>
    </row>
    <row r="16" spans="1:16" x14ac:dyDescent="0.2">
      <c r="A16" s="383">
        <v>21</v>
      </c>
      <c r="B16" s="61" t="s">
        <v>43</v>
      </c>
      <c r="C16" s="319">
        <v>846</v>
      </c>
      <c r="D16" s="315">
        <v>854</v>
      </c>
      <c r="E16" s="449">
        <v>873</v>
      </c>
      <c r="F16" s="449">
        <v>889</v>
      </c>
      <c r="G16" s="449">
        <v>942</v>
      </c>
      <c r="H16" s="449">
        <v>940</v>
      </c>
      <c r="I16" s="449">
        <v>951</v>
      </c>
      <c r="J16" s="449">
        <v>984</v>
      </c>
      <c r="K16" s="449">
        <v>981</v>
      </c>
      <c r="L16" s="449">
        <v>1002</v>
      </c>
      <c r="M16" s="476">
        <v>21</v>
      </c>
      <c r="N16" s="733"/>
      <c r="O16" s="930"/>
      <c r="P16" s="733"/>
    </row>
    <row r="17" spans="1:16" x14ac:dyDescent="0.2">
      <c r="A17" s="383">
        <v>22</v>
      </c>
      <c r="B17" s="61" t="s">
        <v>44</v>
      </c>
      <c r="C17" s="319">
        <v>757</v>
      </c>
      <c r="D17" s="315">
        <v>766</v>
      </c>
      <c r="E17" s="449">
        <v>769</v>
      </c>
      <c r="F17" s="449">
        <v>769</v>
      </c>
      <c r="G17" s="449">
        <v>769</v>
      </c>
      <c r="H17" s="449">
        <v>769</v>
      </c>
      <c r="I17" s="449">
        <v>779</v>
      </c>
      <c r="J17" s="449">
        <v>865</v>
      </c>
      <c r="K17" s="449">
        <v>873</v>
      </c>
      <c r="L17" s="449">
        <v>875</v>
      </c>
      <c r="M17" s="476">
        <v>22</v>
      </c>
      <c r="N17" s="733"/>
      <c r="O17" s="930"/>
      <c r="P17" s="733"/>
    </row>
    <row r="18" spans="1:16" x14ac:dyDescent="0.2">
      <c r="A18" s="383">
        <v>23</v>
      </c>
      <c r="B18" s="61" t="s">
        <v>45</v>
      </c>
      <c r="C18" s="319">
        <v>1529</v>
      </c>
      <c r="D18" s="315">
        <v>1529</v>
      </c>
      <c r="E18" s="449">
        <v>1529</v>
      </c>
      <c r="F18" s="449">
        <v>1529</v>
      </c>
      <c r="G18" s="449">
        <v>1530</v>
      </c>
      <c r="H18" s="449">
        <v>1558</v>
      </c>
      <c r="I18" s="449">
        <v>1558</v>
      </c>
      <c r="J18" s="449">
        <v>1558</v>
      </c>
      <c r="K18" s="449">
        <v>1558</v>
      </c>
      <c r="L18" s="449">
        <v>1558</v>
      </c>
      <c r="M18" s="476">
        <v>23</v>
      </c>
      <c r="N18" s="733"/>
      <c r="O18" s="930"/>
      <c r="P18" s="733"/>
    </row>
    <row r="19" spans="1:16" x14ac:dyDescent="0.2">
      <c r="A19" s="383">
        <v>24</v>
      </c>
      <c r="B19" s="61" t="s">
        <v>46</v>
      </c>
      <c r="C19" s="319">
        <v>3060</v>
      </c>
      <c r="D19" s="315">
        <v>3060</v>
      </c>
      <c r="E19" s="449">
        <v>3060</v>
      </c>
      <c r="F19" s="449">
        <v>3064</v>
      </c>
      <c r="G19" s="449">
        <v>3105</v>
      </c>
      <c r="H19" s="449">
        <v>3108</v>
      </c>
      <c r="I19" s="449">
        <v>3109</v>
      </c>
      <c r="J19" s="449">
        <v>3110</v>
      </c>
      <c r="K19" s="449">
        <v>3116</v>
      </c>
      <c r="L19" s="449">
        <v>3117</v>
      </c>
      <c r="M19" s="476">
        <v>24</v>
      </c>
      <c r="N19" s="733"/>
      <c r="O19" s="930"/>
      <c r="P19" s="733"/>
    </row>
    <row r="20" spans="1:16" x14ac:dyDescent="0.2">
      <c r="A20" s="383">
        <v>25</v>
      </c>
      <c r="B20" s="61" t="s">
        <v>180</v>
      </c>
      <c r="C20" s="319">
        <v>929</v>
      </c>
      <c r="D20" s="315">
        <v>929</v>
      </c>
      <c r="E20" s="449">
        <v>930</v>
      </c>
      <c r="F20" s="449">
        <v>930</v>
      </c>
      <c r="G20" s="449">
        <v>932</v>
      </c>
      <c r="H20" s="449">
        <v>930</v>
      </c>
      <c r="I20" s="449">
        <v>930</v>
      </c>
      <c r="J20" s="449">
        <v>931</v>
      </c>
      <c r="K20" s="449">
        <v>930</v>
      </c>
      <c r="L20" s="449">
        <v>930</v>
      </c>
      <c r="M20" s="476">
        <v>25</v>
      </c>
      <c r="N20" s="733"/>
      <c r="O20" s="930"/>
      <c r="P20" s="733"/>
    </row>
    <row r="21" spans="1:16" x14ac:dyDescent="0.2">
      <c r="A21" s="383">
        <v>26</v>
      </c>
      <c r="B21" s="61" t="s">
        <v>319</v>
      </c>
      <c r="C21" s="320">
        <v>1165</v>
      </c>
      <c r="D21" s="316">
        <v>1165</v>
      </c>
      <c r="E21" s="451">
        <v>1165</v>
      </c>
      <c r="F21" s="451">
        <v>1165</v>
      </c>
      <c r="G21" s="451">
        <v>1165</v>
      </c>
      <c r="H21" s="451">
        <v>1165</v>
      </c>
      <c r="I21" s="449">
        <v>1166</v>
      </c>
      <c r="J21" s="449">
        <v>1168</v>
      </c>
      <c r="K21" s="449">
        <v>1169</v>
      </c>
      <c r="L21" s="449">
        <v>1217</v>
      </c>
      <c r="M21" s="476">
        <v>26</v>
      </c>
      <c r="N21" s="733"/>
      <c r="O21" s="930"/>
      <c r="P21" s="733"/>
    </row>
    <row r="22" spans="1:16" x14ac:dyDescent="0.2">
      <c r="A22" s="383">
        <v>31</v>
      </c>
      <c r="B22" s="61" t="s">
        <v>47</v>
      </c>
      <c r="C22" s="319">
        <v>1675</v>
      </c>
      <c r="D22" s="315">
        <v>1686</v>
      </c>
      <c r="E22" s="449">
        <v>1740</v>
      </c>
      <c r="F22" s="449">
        <v>1810</v>
      </c>
      <c r="G22" s="449">
        <v>1856</v>
      </c>
      <c r="H22" s="449">
        <v>1865</v>
      </c>
      <c r="I22" s="449">
        <v>1865</v>
      </c>
      <c r="J22" s="449">
        <v>2025</v>
      </c>
      <c r="K22" s="449">
        <v>2026</v>
      </c>
      <c r="L22" s="449">
        <v>2084</v>
      </c>
      <c r="M22" s="476">
        <v>31</v>
      </c>
      <c r="N22" s="733"/>
      <c r="O22" s="930"/>
      <c r="P22" s="733"/>
    </row>
    <row r="23" spans="1:16" x14ac:dyDescent="0.2">
      <c r="A23" s="383">
        <v>32</v>
      </c>
      <c r="B23" s="61" t="s">
        <v>48</v>
      </c>
      <c r="C23" s="319">
        <v>2722</v>
      </c>
      <c r="D23" s="315">
        <v>2709</v>
      </c>
      <c r="E23" s="449">
        <v>2770</v>
      </c>
      <c r="F23" s="449">
        <v>2832</v>
      </c>
      <c r="G23" s="449">
        <v>2953</v>
      </c>
      <c r="H23" s="449">
        <v>3053</v>
      </c>
      <c r="I23" s="449">
        <v>3075</v>
      </c>
      <c r="J23" s="449">
        <v>3109</v>
      </c>
      <c r="K23" s="449">
        <v>3418</v>
      </c>
      <c r="L23" s="449">
        <v>3459</v>
      </c>
      <c r="M23" s="476">
        <v>32</v>
      </c>
      <c r="N23" s="733"/>
      <c r="O23" s="930"/>
      <c r="P23" s="733"/>
    </row>
    <row r="24" spans="1:16" x14ac:dyDescent="0.2">
      <c r="A24" s="383">
        <v>33</v>
      </c>
      <c r="B24" s="61" t="s">
        <v>181</v>
      </c>
      <c r="C24" s="319">
        <v>25</v>
      </c>
      <c r="D24" s="315">
        <v>25</v>
      </c>
      <c r="E24" s="449">
        <v>25</v>
      </c>
      <c r="F24" s="449">
        <v>25</v>
      </c>
      <c r="G24" s="449">
        <v>25</v>
      </c>
      <c r="H24" s="449">
        <v>25</v>
      </c>
      <c r="I24" s="449">
        <v>25</v>
      </c>
      <c r="J24" s="449">
        <v>25</v>
      </c>
      <c r="K24" s="449">
        <v>25</v>
      </c>
      <c r="L24" s="449">
        <v>25</v>
      </c>
      <c r="M24" s="476">
        <v>33</v>
      </c>
      <c r="N24" s="733"/>
      <c r="O24" s="930"/>
      <c r="P24" s="733"/>
    </row>
    <row r="25" spans="1:16" x14ac:dyDescent="0.2">
      <c r="A25" s="383">
        <v>34</v>
      </c>
      <c r="B25" s="61" t="s">
        <v>49</v>
      </c>
      <c r="C25" s="319">
        <v>2128</v>
      </c>
      <c r="D25" s="315">
        <v>2144</v>
      </c>
      <c r="E25" s="449">
        <v>2171</v>
      </c>
      <c r="F25" s="449">
        <v>2185</v>
      </c>
      <c r="G25" s="449">
        <v>2197</v>
      </c>
      <c r="H25" s="449">
        <v>2212</v>
      </c>
      <c r="I25" s="449">
        <v>2221</v>
      </c>
      <c r="J25" s="449">
        <v>2252</v>
      </c>
      <c r="K25" s="449">
        <v>2296</v>
      </c>
      <c r="L25" s="449">
        <v>2375</v>
      </c>
      <c r="M25" s="476">
        <v>34</v>
      </c>
      <c r="N25" s="733"/>
      <c r="O25" s="930"/>
      <c r="P25" s="733"/>
    </row>
    <row r="26" spans="1:16" x14ac:dyDescent="0.2">
      <c r="A26" s="383">
        <v>35</v>
      </c>
      <c r="B26" s="61" t="s">
        <v>91</v>
      </c>
      <c r="C26" s="319">
        <v>1313</v>
      </c>
      <c r="D26" s="315">
        <v>1313</v>
      </c>
      <c r="E26" s="449">
        <v>1317</v>
      </c>
      <c r="F26" s="449">
        <v>1320</v>
      </c>
      <c r="G26" s="449">
        <v>1326</v>
      </c>
      <c r="H26" s="449">
        <v>1337</v>
      </c>
      <c r="I26" s="449">
        <v>1335</v>
      </c>
      <c r="J26" s="449">
        <v>1610</v>
      </c>
      <c r="K26" s="449">
        <v>1559</v>
      </c>
      <c r="L26" s="449">
        <v>1559</v>
      </c>
      <c r="M26" s="476">
        <v>35</v>
      </c>
      <c r="N26" s="733"/>
      <c r="O26" s="930"/>
      <c r="P26" s="733"/>
    </row>
    <row r="27" spans="1:16" x14ac:dyDescent="0.2">
      <c r="A27" s="383">
        <v>36</v>
      </c>
      <c r="B27" s="61" t="s">
        <v>50</v>
      </c>
      <c r="C27" s="319">
        <v>1646</v>
      </c>
      <c r="D27" s="315">
        <v>1708</v>
      </c>
      <c r="E27" s="449">
        <v>1737</v>
      </c>
      <c r="F27" s="449">
        <v>1767</v>
      </c>
      <c r="G27" s="449">
        <v>1771</v>
      </c>
      <c r="H27" s="449">
        <v>1788</v>
      </c>
      <c r="I27" s="449">
        <v>1845</v>
      </c>
      <c r="J27" s="449">
        <v>1869</v>
      </c>
      <c r="K27" s="449">
        <v>1850</v>
      </c>
      <c r="L27" s="449">
        <v>1863</v>
      </c>
      <c r="M27" s="476">
        <v>36</v>
      </c>
      <c r="N27" s="733"/>
      <c r="O27" s="930"/>
      <c r="P27" s="733"/>
    </row>
    <row r="28" spans="1:16" x14ac:dyDescent="0.2">
      <c r="A28" s="383">
        <v>41</v>
      </c>
      <c r="B28" s="61" t="s">
        <v>51</v>
      </c>
      <c r="C28" s="319">
        <v>1426</v>
      </c>
      <c r="D28" s="315">
        <v>1430</v>
      </c>
      <c r="E28" s="449">
        <v>1457</v>
      </c>
      <c r="F28" s="449">
        <v>1454</v>
      </c>
      <c r="G28" s="449">
        <v>1462</v>
      </c>
      <c r="H28" s="449">
        <v>1462</v>
      </c>
      <c r="I28" s="449">
        <v>1482</v>
      </c>
      <c r="J28" s="449">
        <v>1489</v>
      </c>
      <c r="K28" s="449">
        <v>1507</v>
      </c>
      <c r="L28" s="449">
        <v>1585</v>
      </c>
      <c r="M28" s="476">
        <v>41</v>
      </c>
      <c r="N28" s="733"/>
      <c r="O28" s="930"/>
      <c r="P28" s="733"/>
    </row>
    <row r="29" spans="1:16" x14ac:dyDescent="0.2">
      <c r="A29" s="383">
        <v>42</v>
      </c>
      <c r="B29" s="61" t="s">
        <v>52</v>
      </c>
      <c r="C29" s="319">
        <v>1514</v>
      </c>
      <c r="D29" s="315">
        <v>1515</v>
      </c>
      <c r="E29" s="449">
        <v>1513</v>
      </c>
      <c r="F29" s="449">
        <v>1512</v>
      </c>
      <c r="G29" s="449">
        <v>1520</v>
      </c>
      <c r="H29" s="449">
        <v>1620</v>
      </c>
      <c r="I29" s="449">
        <v>1634</v>
      </c>
      <c r="J29" s="449">
        <v>1757</v>
      </c>
      <c r="K29" s="449">
        <v>1771</v>
      </c>
      <c r="L29" s="449">
        <v>1778</v>
      </c>
      <c r="M29" s="476">
        <v>42</v>
      </c>
      <c r="N29" s="733"/>
      <c r="O29" s="930"/>
      <c r="P29" s="733"/>
    </row>
    <row r="30" spans="1:16" x14ac:dyDescent="0.2">
      <c r="A30" s="383">
        <v>43</v>
      </c>
      <c r="B30" s="61" t="s">
        <v>53</v>
      </c>
      <c r="C30" s="319">
        <v>2773</v>
      </c>
      <c r="D30" s="315">
        <v>2776</v>
      </c>
      <c r="E30" s="449">
        <v>2800</v>
      </c>
      <c r="F30" s="449">
        <v>2879</v>
      </c>
      <c r="G30" s="449">
        <v>2939</v>
      </c>
      <c r="H30" s="449">
        <v>2966</v>
      </c>
      <c r="I30" s="449">
        <v>3002</v>
      </c>
      <c r="J30" s="449">
        <v>3049</v>
      </c>
      <c r="K30" s="449">
        <v>3069</v>
      </c>
      <c r="L30" s="449">
        <v>3124</v>
      </c>
      <c r="M30" s="476">
        <v>43</v>
      </c>
      <c r="N30" s="733"/>
      <c r="O30" s="930"/>
      <c r="P30" s="733"/>
    </row>
    <row r="31" spans="1:16" x14ac:dyDescent="0.2">
      <c r="A31" s="383">
        <v>44</v>
      </c>
      <c r="B31" s="61" t="s">
        <v>54</v>
      </c>
      <c r="C31" s="319">
        <v>1042</v>
      </c>
      <c r="D31" s="315">
        <v>1042</v>
      </c>
      <c r="E31" s="449">
        <v>1122</v>
      </c>
      <c r="F31" s="449">
        <v>1170</v>
      </c>
      <c r="G31" s="449">
        <v>1368</v>
      </c>
      <c r="H31" s="449">
        <v>1621</v>
      </c>
      <c r="I31" s="449">
        <v>1692</v>
      </c>
      <c r="J31" s="449">
        <v>1696</v>
      </c>
      <c r="K31" s="449">
        <v>1698</v>
      </c>
      <c r="L31" s="449">
        <v>1739</v>
      </c>
      <c r="M31" s="476">
        <v>44</v>
      </c>
      <c r="N31" s="733"/>
      <c r="O31" s="930"/>
      <c r="P31" s="733"/>
    </row>
    <row r="32" spans="1:16" x14ac:dyDescent="0.2">
      <c r="A32" s="383">
        <v>45</v>
      </c>
      <c r="B32" s="61" t="s">
        <v>55</v>
      </c>
      <c r="C32" s="319">
        <v>66</v>
      </c>
      <c r="D32" s="315">
        <v>67</v>
      </c>
      <c r="E32" s="449">
        <v>67</v>
      </c>
      <c r="F32" s="449">
        <v>68</v>
      </c>
      <c r="G32" s="449">
        <v>84</v>
      </c>
      <c r="H32" s="449">
        <v>86</v>
      </c>
      <c r="I32" s="449">
        <v>87</v>
      </c>
      <c r="J32" s="449">
        <v>87</v>
      </c>
      <c r="K32" s="449">
        <v>87</v>
      </c>
      <c r="L32" s="449">
        <v>87</v>
      </c>
      <c r="M32" s="476">
        <v>45</v>
      </c>
      <c r="N32" s="733"/>
      <c r="O32" s="930"/>
      <c r="P32" s="733"/>
    </row>
    <row r="33" spans="1:16" x14ac:dyDescent="0.2">
      <c r="A33" s="383">
        <v>46</v>
      </c>
      <c r="B33" s="61" t="s">
        <v>56</v>
      </c>
      <c r="C33" s="319">
        <v>243</v>
      </c>
      <c r="D33" s="315">
        <v>243</v>
      </c>
      <c r="E33" s="449">
        <v>246</v>
      </c>
      <c r="F33" s="449">
        <v>258</v>
      </c>
      <c r="G33" s="449">
        <v>351</v>
      </c>
      <c r="H33" s="449">
        <v>355</v>
      </c>
      <c r="I33" s="449">
        <v>355</v>
      </c>
      <c r="J33" s="449">
        <v>366</v>
      </c>
      <c r="K33" s="449">
        <v>370</v>
      </c>
      <c r="L33" s="449">
        <v>372</v>
      </c>
      <c r="M33" s="476">
        <v>46</v>
      </c>
      <c r="N33" s="733"/>
      <c r="O33" s="930"/>
      <c r="P33" s="733"/>
    </row>
    <row r="34" spans="1:16" x14ac:dyDescent="0.2">
      <c r="A34" s="383">
        <v>47</v>
      </c>
      <c r="B34" s="61" t="s">
        <v>57</v>
      </c>
      <c r="C34" s="319">
        <v>260</v>
      </c>
      <c r="D34" s="315">
        <v>263</v>
      </c>
      <c r="E34" s="449">
        <v>275</v>
      </c>
      <c r="F34" s="449">
        <v>302</v>
      </c>
      <c r="G34" s="449">
        <v>331</v>
      </c>
      <c r="H34" s="449">
        <v>343</v>
      </c>
      <c r="I34" s="449">
        <v>356</v>
      </c>
      <c r="J34" s="449">
        <v>362</v>
      </c>
      <c r="K34" s="449">
        <v>371</v>
      </c>
      <c r="L34" s="449">
        <v>383</v>
      </c>
      <c r="M34" s="476">
        <v>47</v>
      </c>
      <c r="N34" s="733"/>
      <c r="O34" s="930"/>
      <c r="P34" s="733"/>
    </row>
    <row r="35" spans="1:16" x14ac:dyDescent="0.2">
      <c r="A35" s="383">
        <v>48</v>
      </c>
      <c r="B35" s="61" t="s">
        <v>58</v>
      </c>
      <c r="C35" s="319">
        <v>3</v>
      </c>
      <c r="D35" s="315">
        <v>3</v>
      </c>
      <c r="E35" s="449">
        <v>3</v>
      </c>
      <c r="F35" s="449">
        <v>3</v>
      </c>
      <c r="G35" s="449">
        <v>3</v>
      </c>
      <c r="H35" s="449">
        <v>4</v>
      </c>
      <c r="I35" s="449">
        <v>4</v>
      </c>
      <c r="J35" s="449">
        <v>5</v>
      </c>
      <c r="K35" s="449">
        <v>5</v>
      </c>
      <c r="L35" s="449">
        <v>5</v>
      </c>
      <c r="M35" s="476">
        <v>48</v>
      </c>
      <c r="N35" s="733"/>
      <c r="O35" s="930"/>
      <c r="P35" s="733"/>
    </row>
    <row r="36" spans="1:16" x14ac:dyDescent="0.2">
      <c r="A36" s="383">
        <v>51</v>
      </c>
      <c r="B36" s="61" t="s">
        <v>59</v>
      </c>
      <c r="C36" s="319">
        <v>1023</v>
      </c>
      <c r="D36" s="315">
        <v>1047</v>
      </c>
      <c r="E36" s="449">
        <v>1055</v>
      </c>
      <c r="F36" s="449">
        <v>1058</v>
      </c>
      <c r="G36" s="449">
        <v>1060</v>
      </c>
      <c r="H36" s="449">
        <v>1069</v>
      </c>
      <c r="I36" s="449">
        <v>1076</v>
      </c>
      <c r="J36" s="449">
        <v>1079</v>
      </c>
      <c r="K36" s="449">
        <v>1089</v>
      </c>
      <c r="L36" s="449">
        <v>1103</v>
      </c>
      <c r="M36" s="476">
        <v>51</v>
      </c>
      <c r="N36" s="733"/>
      <c r="O36" s="930"/>
      <c r="P36" s="733"/>
    </row>
    <row r="37" spans="1:16" x14ac:dyDescent="0.2">
      <c r="A37" s="383">
        <v>52</v>
      </c>
      <c r="B37" s="61" t="s">
        <v>132</v>
      </c>
      <c r="C37" s="319">
        <v>1608</v>
      </c>
      <c r="D37" s="315">
        <v>1643</v>
      </c>
      <c r="E37" s="449">
        <v>1648</v>
      </c>
      <c r="F37" s="449">
        <v>1670</v>
      </c>
      <c r="G37" s="449">
        <v>1670</v>
      </c>
      <c r="H37" s="449">
        <v>1671</v>
      </c>
      <c r="I37" s="449">
        <v>1674</v>
      </c>
      <c r="J37" s="449">
        <v>1695</v>
      </c>
      <c r="K37" s="449">
        <v>1697</v>
      </c>
      <c r="L37" s="449">
        <v>1717</v>
      </c>
      <c r="M37" s="476">
        <v>52</v>
      </c>
      <c r="N37" s="733"/>
      <c r="O37" s="930"/>
      <c r="P37" s="733"/>
    </row>
    <row r="38" spans="1:16" x14ac:dyDescent="0.2">
      <c r="A38" s="383">
        <v>53</v>
      </c>
      <c r="B38" s="61" t="s">
        <v>60</v>
      </c>
      <c r="C38" s="319">
        <v>695</v>
      </c>
      <c r="D38" s="315">
        <v>704</v>
      </c>
      <c r="E38" s="449">
        <v>713</v>
      </c>
      <c r="F38" s="449">
        <v>734</v>
      </c>
      <c r="G38" s="449">
        <v>737</v>
      </c>
      <c r="H38" s="449">
        <v>738</v>
      </c>
      <c r="I38" s="449">
        <v>746</v>
      </c>
      <c r="J38" s="449">
        <v>772</v>
      </c>
      <c r="K38" s="449">
        <v>787</v>
      </c>
      <c r="L38" s="449">
        <v>801</v>
      </c>
      <c r="M38" s="476">
        <v>53</v>
      </c>
      <c r="N38" s="733"/>
      <c r="O38" s="930"/>
      <c r="P38" s="733"/>
    </row>
    <row r="39" spans="1:16" x14ac:dyDescent="0.2">
      <c r="A39" s="383">
        <v>54</v>
      </c>
      <c r="B39" s="61" t="s">
        <v>135</v>
      </c>
      <c r="C39" s="319">
        <v>226</v>
      </c>
      <c r="D39" s="315">
        <v>226</v>
      </c>
      <c r="E39" s="449">
        <v>226</v>
      </c>
      <c r="F39" s="449">
        <v>226</v>
      </c>
      <c r="G39" s="449">
        <v>227</v>
      </c>
      <c r="H39" s="449">
        <v>229</v>
      </c>
      <c r="I39" s="449">
        <v>230</v>
      </c>
      <c r="J39" s="449">
        <v>236</v>
      </c>
      <c r="K39" s="449">
        <v>236</v>
      </c>
      <c r="L39" s="449">
        <v>237</v>
      </c>
      <c r="M39" s="476">
        <v>54</v>
      </c>
      <c r="N39" s="733"/>
      <c r="O39" s="930"/>
      <c r="P39" s="733"/>
    </row>
    <row r="40" spans="1:16" x14ac:dyDescent="0.2">
      <c r="A40" s="383">
        <v>55</v>
      </c>
      <c r="B40" s="61" t="s">
        <v>166</v>
      </c>
      <c r="C40" s="319">
        <v>1217</v>
      </c>
      <c r="D40" s="315">
        <v>1241</v>
      </c>
      <c r="E40" s="449">
        <v>1250</v>
      </c>
      <c r="F40" s="449">
        <v>1313</v>
      </c>
      <c r="G40" s="449">
        <v>1332</v>
      </c>
      <c r="H40" s="449">
        <v>1394</v>
      </c>
      <c r="I40" s="449">
        <v>1417</v>
      </c>
      <c r="J40" s="449">
        <v>1457</v>
      </c>
      <c r="K40" s="449">
        <v>1504</v>
      </c>
      <c r="L40" s="449">
        <v>1539</v>
      </c>
      <c r="M40" s="476">
        <v>55</v>
      </c>
      <c r="N40" s="733"/>
      <c r="O40" s="930"/>
      <c r="P40" s="733"/>
    </row>
    <row r="41" spans="1:16" x14ac:dyDescent="0.2">
      <c r="A41" s="383">
        <v>61</v>
      </c>
      <c r="B41" s="61" t="s">
        <v>64</v>
      </c>
      <c r="C41" s="319">
        <v>962</v>
      </c>
      <c r="D41" s="315">
        <v>977</v>
      </c>
      <c r="E41" s="449">
        <v>981</v>
      </c>
      <c r="F41" s="449">
        <v>1001</v>
      </c>
      <c r="G41" s="449">
        <v>1010</v>
      </c>
      <c r="H41" s="449">
        <v>1016</v>
      </c>
      <c r="I41" s="449">
        <v>1019</v>
      </c>
      <c r="J41" s="449">
        <v>1065</v>
      </c>
      <c r="K41" s="449">
        <v>1101</v>
      </c>
      <c r="L41" s="449">
        <v>1119</v>
      </c>
      <c r="M41" s="476">
        <v>61</v>
      </c>
      <c r="N41" s="733"/>
      <c r="O41" s="930"/>
      <c r="P41" s="733"/>
    </row>
    <row r="42" spans="1:16" x14ac:dyDescent="0.2">
      <c r="A42" s="383">
        <v>62</v>
      </c>
      <c r="B42" s="61" t="s">
        <v>65</v>
      </c>
      <c r="C42" s="319">
        <v>307</v>
      </c>
      <c r="D42" s="315">
        <v>311</v>
      </c>
      <c r="E42" s="449">
        <v>313</v>
      </c>
      <c r="F42" s="449">
        <v>316</v>
      </c>
      <c r="G42" s="449">
        <v>340</v>
      </c>
      <c r="H42" s="449">
        <v>351</v>
      </c>
      <c r="I42" s="449">
        <v>364</v>
      </c>
      <c r="J42" s="449">
        <v>374</v>
      </c>
      <c r="K42" s="449">
        <v>377</v>
      </c>
      <c r="L42" s="449">
        <v>382</v>
      </c>
      <c r="M42" s="476">
        <v>62</v>
      </c>
      <c r="N42" s="733"/>
      <c r="O42" s="930"/>
      <c r="P42" s="733"/>
    </row>
    <row r="43" spans="1:16" x14ac:dyDescent="0.2">
      <c r="A43" s="383">
        <v>63</v>
      </c>
      <c r="B43" s="61" t="s">
        <v>66</v>
      </c>
      <c r="C43" s="319">
        <v>185</v>
      </c>
      <c r="D43" s="315">
        <v>186</v>
      </c>
      <c r="E43" s="449">
        <v>186</v>
      </c>
      <c r="F43" s="449">
        <v>189</v>
      </c>
      <c r="G43" s="449">
        <v>189</v>
      </c>
      <c r="H43" s="449">
        <v>189</v>
      </c>
      <c r="I43" s="449">
        <v>194</v>
      </c>
      <c r="J43" s="449">
        <v>210</v>
      </c>
      <c r="K43" s="449">
        <v>223</v>
      </c>
      <c r="L43" s="449">
        <v>236</v>
      </c>
      <c r="M43" s="476">
        <v>63</v>
      </c>
      <c r="N43" s="733"/>
      <c r="O43" s="930"/>
      <c r="P43" s="733"/>
    </row>
    <row r="44" spans="1:16" x14ac:dyDescent="0.2">
      <c r="A44" s="383">
        <v>64</v>
      </c>
      <c r="B44" s="61" t="s">
        <v>67</v>
      </c>
      <c r="C44" s="319">
        <v>92</v>
      </c>
      <c r="D44" s="315">
        <v>94</v>
      </c>
      <c r="E44" s="449">
        <v>99</v>
      </c>
      <c r="F44" s="449">
        <v>100</v>
      </c>
      <c r="G44" s="449">
        <v>100</v>
      </c>
      <c r="H44" s="449">
        <v>102</v>
      </c>
      <c r="I44" s="449">
        <v>102</v>
      </c>
      <c r="J44" s="449">
        <v>107</v>
      </c>
      <c r="K44" s="449">
        <v>107</v>
      </c>
      <c r="L44" s="449">
        <v>109</v>
      </c>
      <c r="M44" s="476">
        <v>64</v>
      </c>
      <c r="N44" s="733"/>
      <c r="O44" s="930"/>
      <c r="P44" s="733"/>
    </row>
    <row r="45" spans="1:16" x14ac:dyDescent="0.2">
      <c r="A45" s="383">
        <v>65</v>
      </c>
      <c r="B45" s="61" t="s">
        <v>68</v>
      </c>
      <c r="C45" s="319">
        <v>191</v>
      </c>
      <c r="D45" s="315">
        <v>202</v>
      </c>
      <c r="E45" s="449">
        <v>211</v>
      </c>
      <c r="F45" s="449">
        <v>211</v>
      </c>
      <c r="G45" s="449">
        <v>219</v>
      </c>
      <c r="H45" s="449">
        <v>224</v>
      </c>
      <c r="I45" s="449">
        <v>228</v>
      </c>
      <c r="J45" s="449">
        <v>231</v>
      </c>
      <c r="K45" s="449">
        <v>231</v>
      </c>
      <c r="L45" s="449">
        <v>233</v>
      </c>
      <c r="M45" s="476">
        <v>65</v>
      </c>
      <c r="N45" s="733"/>
      <c r="O45" s="930"/>
      <c r="P45" s="733"/>
    </row>
    <row r="46" spans="1:16" x14ac:dyDescent="0.2">
      <c r="A46" s="383">
        <v>66</v>
      </c>
      <c r="B46" s="61" t="s">
        <v>69</v>
      </c>
      <c r="C46" s="319">
        <v>885</v>
      </c>
      <c r="D46" s="315">
        <v>909</v>
      </c>
      <c r="E46" s="449">
        <v>917</v>
      </c>
      <c r="F46" s="449">
        <v>944</v>
      </c>
      <c r="G46" s="449">
        <v>978</v>
      </c>
      <c r="H46" s="449">
        <v>990</v>
      </c>
      <c r="I46" s="449">
        <v>1000</v>
      </c>
      <c r="J46" s="449">
        <v>1021</v>
      </c>
      <c r="K46" s="449">
        <v>1049</v>
      </c>
      <c r="L46" s="449">
        <v>1053</v>
      </c>
      <c r="M46" s="476">
        <v>66</v>
      </c>
      <c r="N46" s="733"/>
      <c r="O46" s="930"/>
      <c r="P46" s="733"/>
    </row>
    <row r="47" spans="1:16" x14ac:dyDescent="0.2">
      <c r="A47" s="383">
        <v>71</v>
      </c>
      <c r="B47" s="61" t="s">
        <v>70</v>
      </c>
      <c r="C47" s="319">
        <v>679</v>
      </c>
      <c r="D47" s="315">
        <v>715</v>
      </c>
      <c r="E47" s="449">
        <v>716</v>
      </c>
      <c r="F47" s="449">
        <v>718</v>
      </c>
      <c r="G47" s="449">
        <v>725</v>
      </c>
      <c r="H47" s="449">
        <v>737</v>
      </c>
      <c r="I47" s="449">
        <v>737</v>
      </c>
      <c r="J47" s="449">
        <v>739</v>
      </c>
      <c r="K47" s="449">
        <v>742</v>
      </c>
      <c r="L47" s="449">
        <v>773</v>
      </c>
      <c r="M47" s="476">
        <v>71</v>
      </c>
      <c r="N47" s="733"/>
      <c r="O47" s="930"/>
      <c r="P47" s="733"/>
    </row>
    <row r="48" spans="1:16" x14ac:dyDescent="0.2">
      <c r="A48" s="383">
        <v>72</v>
      </c>
      <c r="B48" s="61" t="s">
        <v>71</v>
      </c>
      <c r="C48" s="319">
        <v>1167</v>
      </c>
      <c r="D48" s="315">
        <v>1187</v>
      </c>
      <c r="E48" s="449">
        <v>1211</v>
      </c>
      <c r="F48" s="449">
        <v>1217</v>
      </c>
      <c r="G48" s="449">
        <v>1228</v>
      </c>
      <c r="H48" s="449">
        <v>1244</v>
      </c>
      <c r="I48" s="449">
        <v>1248</v>
      </c>
      <c r="J48" s="449">
        <v>1269</v>
      </c>
      <c r="K48" s="449">
        <v>1281</v>
      </c>
      <c r="L48" s="449">
        <v>1295</v>
      </c>
      <c r="M48" s="476">
        <v>72</v>
      </c>
      <c r="N48" s="733"/>
      <c r="O48" s="930"/>
      <c r="P48" s="733"/>
    </row>
    <row r="49" spans="1:16" x14ac:dyDescent="0.2">
      <c r="A49" s="383">
        <v>81</v>
      </c>
      <c r="B49" s="61" t="s">
        <v>5</v>
      </c>
      <c r="C49" s="319">
        <v>560</v>
      </c>
      <c r="D49" s="315">
        <v>563</v>
      </c>
      <c r="E49" s="449">
        <v>578</v>
      </c>
      <c r="F49" s="449">
        <v>586</v>
      </c>
      <c r="G49" s="449">
        <v>588</v>
      </c>
      <c r="H49" s="449">
        <v>599</v>
      </c>
      <c r="I49" s="449">
        <v>600</v>
      </c>
      <c r="J49" s="449">
        <v>615</v>
      </c>
      <c r="K49" s="449">
        <v>636</v>
      </c>
      <c r="L49" s="449">
        <v>671</v>
      </c>
      <c r="M49" s="476">
        <v>81</v>
      </c>
      <c r="N49" s="733"/>
      <c r="O49" s="930"/>
      <c r="P49" s="733"/>
    </row>
    <row r="50" spans="1:16" x14ac:dyDescent="0.2">
      <c r="A50" s="383">
        <v>82</v>
      </c>
      <c r="B50" s="61" t="s">
        <v>72</v>
      </c>
      <c r="C50" s="319">
        <v>1030</v>
      </c>
      <c r="D50" s="315">
        <v>1039</v>
      </c>
      <c r="E50" s="449">
        <v>1064</v>
      </c>
      <c r="F50" s="449">
        <v>1065</v>
      </c>
      <c r="G50" s="449">
        <v>1068</v>
      </c>
      <c r="H50" s="449">
        <v>1074</v>
      </c>
      <c r="I50" s="449">
        <v>1098</v>
      </c>
      <c r="J50" s="449">
        <v>1103</v>
      </c>
      <c r="K50" s="449">
        <v>1144</v>
      </c>
      <c r="L50" s="449">
        <v>1167</v>
      </c>
      <c r="M50" s="476">
        <v>82</v>
      </c>
      <c r="N50" s="733"/>
      <c r="O50" s="930"/>
      <c r="P50" s="733"/>
    </row>
    <row r="51" spans="1:16" x14ac:dyDescent="0.2">
      <c r="A51" s="383">
        <v>83</v>
      </c>
      <c r="B51" s="61" t="s">
        <v>73</v>
      </c>
      <c r="C51" s="319">
        <v>732</v>
      </c>
      <c r="D51" s="315">
        <v>738</v>
      </c>
      <c r="E51" s="449">
        <v>738</v>
      </c>
      <c r="F51" s="449">
        <v>739</v>
      </c>
      <c r="G51" s="449">
        <v>739</v>
      </c>
      <c r="H51" s="449">
        <v>740</v>
      </c>
      <c r="I51" s="449">
        <v>740</v>
      </c>
      <c r="J51" s="449">
        <v>743</v>
      </c>
      <c r="K51" s="449">
        <v>743</v>
      </c>
      <c r="L51" s="449">
        <v>743</v>
      </c>
      <c r="M51" s="476">
        <v>83</v>
      </c>
      <c r="N51" s="733"/>
      <c r="O51" s="930"/>
      <c r="P51" s="733"/>
    </row>
    <row r="52" spans="1:16" x14ac:dyDescent="0.2">
      <c r="A52" s="383">
        <v>91</v>
      </c>
      <c r="B52" s="61" t="s">
        <v>74</v>
      </c>
      <c r="C52" s="319">
        <v>630</v>
      </c>
      <c r="D52" s="315">
        <v>630</v>
      </c>
      <c r="E52" s="449">
        <v>631</v>
      </c>
      <c r="F52" s="449">
        <v>644</v>
      </c>
      <c r="G52" s="449">
        <v>650</v>
      </c>
      <c r="H52" s="449">
        <v>661</v>
      </c>
      <c r="I52" s="449">
        <v>667</v>
      </c>
      <c r="J52" s="449">
        <v>683</v>
      </c>
      <c r="K52" s="449">
        <v>689</v>
      </c>
      <c r="L52" s="449">
        <v>697</v>
      </c>
      <c r="M52" s="476">
        <v>91</v>
      </c>
      <c r="N52" s="733"/>
      <c r="O52" s="930"/>
      <c r="P52" s="733"/>
    </row>
    <row r="53" spans="1:16" x14ac:dyDescent="0.2">
      <c r="A53" s="383">
        <v>92</v>
      </c>
      <c r="B53" s="61" t="s">
        <v>75</v>
      </c>
      <c r="C53" s="319">
        <v>10</v>
      </c>
      <c r="D53" s="315">
        <v>10</v>
      </c>
      <c r="E53" s="449">
        <v>10</v>
      </c>
      <c r="F53" s="449">
        <v>10</v>
      </c>
      <c r="G53" s="449">
        <v>10</v>
      </c>
      <c r="H53" s="449">
        <v>66</v>
      </c>
      <c r="I53" s="449">
        <v>66</v>
      </c>
      <c r="J53" s="449">
        <v>67</v>
      </c>
      <c r="K53" s="449">
        <v>67</v>
      </c>
      <c r="L53" s="449">
        <v>67</v>
      </c>
      <c r="M53" s="476">
        <v>92</v>
      </c>
      <c r="N53" s="733"/>
      <c r="O53" s="930"/>
      <c r="P53" s="733"/>
    </row>
    <row r="54" spans="1:16" x14ac:dyDescent="0.2">
      <c r="A54" s="383">
        <v>93</v>
      </c>
      <c r="B54" s="61" t="s">
        <v>76</v>
      </c>
      <c r="C54" s="319">
        <v>630</v>
      </c>
      <c r="D54" s="315">
        <v>639</v>
      </c>
      <c r="E54" s="449">
        <v>644</v>
      </c>
      <c r="F54" s="449">
        <v>647</v>
      </c>
      <c r="G54" s="449">
        <v>658</v>
      </c>
      <c r="H54" s="449">
        <v>663</v>
      </c>
      <c r="I54" s="449">
        <v>663</v>
      </c>
      <c r="J54" s="449">
        <v>666</v>
      </c>
      <c r="K54" s="449">
        <v>674</v>
      </c>
      <c r="L54" s="449">
        <v>684</v>
      </c>
      <c r="M54" s="476">
        <v>93</v>
      </c>
      <c r="N54" s="733"/>
      <c r="O54" s="930"/>
      <c r="P54" s="733"/>
    </row>
    <row r="55" spans="1:16" x14ac:dyDescent="0.2">
      <c r="A55" s="383">
        <v>94</v>
      </c>
      <c r="B55" s="61" t="s">
        <v>77</v>
      </c>
      <c r="C55" s="319">
        <v>936</v>
      </c>
      <c r="D55" s="315">
        <v>944</v>
      </c>
      <c r="E55" s="449">
        <v>950</v>
      </c>
      <c r="F55" s="449">
        <v>962</v>
      </c>
      <c r="G55" s="449">
        <v>964</v>
      </c>
      <c r="H55" s="449">
        <v>991</v>
      </c>
      <c r="I55" s="449">
        <v>998</v>
      </c>
      <c r="J55" s="449">
        <v>1010</v>
      </c>
      <c r="K55" s="449">
        <v>1017</v>
      </c>
      <c r="L55" s="449">
        <v>1021</v>
      </c>
      <c r="M55" s="476">
        <v>94</v>
      </c>
      <c r="N55" s="733"/>
      <c r="O55" s="930"/>
      <c r="P55" s="733"/>
    </row>
    <row r="56" spans="1:16" x14ac:dyDescent="0.2">
      <c r="A56" s="383">
        <v>101</v>
      </c>
      <c r="B56" s="61" t="s">
        <v>78</v>
      </c>
      <c r="C56" s="319">
        <v>1168</v>
      </c>
      <c r="D56" s="315">
        <v>1180</v>
      </c>
      <c r="E56" s="449">
        <v>1222</v>
      </c>
      <c r="F56" s="449">
        <v>1252</v>
      </c>
      <c r="G56" s="449">
        <v>1256</v>
      </c>
      <c r="H56" s="449">
        <v>1320</v>
      </c>
      <c r="I56" s="449">
        <v>1360</v>
      </c>
      <c r="J56" s="449">
        <v>1371</v>
      </c>
      <c r="K56" s="449">
        <v>1390</v>
      </c>
      <c r="L56" s="449">
        <v>1409</v>
      </c>
      <c r="M56" s="476">
        <v>101</v>
      </c>
      <c r="N56" s="733"/>
      <c r="O56" s="930"/>
      <c r="P56" s="733"/>
    </row>
    <row r="57" spans="1:16" x14ac:dyDescent="0.2">
      <c r="A57" s="383">
        <v>102</v>
      </c>
      <c r="B57" s="61" t="s">
        <v>79</v>
      </c>
      <c r="C57" s="319">
        <v>29</v>
      </c>
      <c r="D57" s="315">
        <v>29</v>
      </c>
      <c r="E57" s="449">
        <v>29</v>
      </c>
      <c r="F57" s="449">
        <v>29</v>
      </c>
      <c r="G57" s="449">
        <v>29</v>
      </c>
      <c r="H57" s="449">
        <v>31</v>
      </c>
      <c r="I57" s="449">
        <v>33</v>
      </c>
      <c r="J57" s="449">
        <v>37</v>
      </c>
      <c r="K57" s="449">
        <v>38</v>
      </c>
      <c r="L57" s="449">
        <v>38</v>
      </c>
      <c r="M57" s="476">
        <v>102</v>
      </c>
      <c r="N57" s="733"/>
      <c r="O57" s="930"/>
      <c r="P57" s="733"/>
    </row>
    <row r="58" spans="1:16" x14ac:dyDescent="0.2">
      <c r="A58" s="383">
        <v>103</v>
      </c>
      <c r="B58" s="61" t="s">
        <v>80</v>
      </c>
      <c r="C58" s="319">
        <v>188</v>
      </c>
      <c r="D58" s="315">
        <v>189</v>
      </c>
      <c r="E58" s="449">
        <v>191</v>
      </c>
      <c r="F58" s="449">
        <v>194</v>
      </c>
      <c r="G58" s="449">
        <v>197</v>
      </c>
      <c r="H58" s="449">
        <v>201</v>
      </c>
      <c r="I58" s="449">
        <v>223</v>
      </c>
      <c r="J58" s="449">
        <v>276</v>
      </c>
      <c r="K58" s="449">
        <v>309</v>
      </c>
      <c r="L58" s="449">
        <v>319</v>
      </c>
      <c r="M58" s="476">
        <v>103</v>
      </c>
      <c r="N58" s="733"/>
      <c r="O58" s="930"/>
      <c r="P58" s="733"/>
    </row>
    <row r="59" spans="1:16" x14ac:dyDescent="0.2">
      <c r="A59" s="383">
        <v>105</v>
      </c>
      <c r="B59" s="61" t="s">
        <v>81</v>
      </c>
      <c r="C59" s="319">
        <v>201</v>
      </c>
      <c r="D59" s="315">
        <v>201</v>
      </c>
      <c r="E59" s="449">
        <v>204</v>
      </c>
      <c r="F59" s="449">
        <v>209</v>
      </c>
      <c r="G59" s="449">
        <v>211</v>
      </c>
      <c r="H59" s="449">
        <v>220</v>
      </c>
      <c r="I59" s="449">
        <v>229</v>
      </c>
      <c r="J59" s="449">
        <v>230</v>
      </c>
      <c r="K59" s="449">
        <v>231</v>
      </c>
      <c r="L59" s="449">
        <v>233</v>
      </c>
      <c r="M59" s="476">
        <v>105</v>
      </c>
      <c r="N59" s="733"/>
      <c r="O59" s="930"/>
      <c r="P59" s="733"/>
    </row>
    <row r="60" spans="1:16" x14ac:dyDescent="0.2">
      <c r="A60" s="383">
        <v>106</v>
      </c>
      <c r="B60" s="61" t="s">
        <v>82</v>
      </c>
      <c r="C60" s="319">
        <v>416</v>
      </c>
      <c r="D60" s="315">
        <v>421</v>
      </c>
      <c r="E60" s="449">
        <v>438</v>
      </c>
      <c r="F60" s="449">
        <v>445</v>
      </c>
      <c r="G60" s="449">
        <v>451</v>
      </c>
      <c r="H60" s="449">
        <v>452</v>
      </c>
      <c r="I60" s="449">
        <v>456</v>
      </c>
      <c r="J60" s="449">
        <v>467</v>
      </c>
      <c r="K60" s="449">
        <v>475</v>
      </c>
      <c r="L60" s="449">
        <v>478</v>
      </c>
      <c r="M60" s="476">
        <v>106</v>
      </c>
      <c r="N60" s="733"/>
      <c r="O60" s="930"/>
      <c r="P60" s="733"/>
    </row>
    <row r="61" spans="1:16" x14ac:dyDescent="0.2">
      <c r="A61" s="383">
        <v>107</v>
      </c>
      <c r="B61" s="61" t="s">
        <v>83</v>
      </c>
      <c r="C61" s="319">
        <v>886</v>
      </c>
      <c r="D61" s="315">
        <v>887</v>
      </c>
      <c r="E61" s="449">
        <v>903</v>
      </c>
      <c r="F61" s="449">
        <v>913</v>
      </c>
      <c r="G61" s="449">
        <v>916</v>
      </c>
      <c r="H61" s="449">
        <v>939</v>
      </c>
      <c r="I61" s="449">
        <v>966</v>
      </c>
      <c r="J61" s="449">
        <v>1018</v>
      </c>
      <c r="K61" s="449">
        <v>1024</v>
      </c>
      <c r="L61" s="449">
        <v>1034</v>
      </c>
      <c r="M61" s="476">
        <v>107</v>
      </c>
      <c r="N61" s="733"/>
      <c r="O61" s="930"/>
      <c r="P61" s="733"/>
    </row>
    <row r="62" spans="1:16" x14ac:dyDescent="0.2">
      <c r="A62" s="383">
        <v>108</v>
      </c>
      <c r="B62" s="61" t="s">
        <v>84</v>
      </c>
      <c r="C62" s="319">
        <v>457</v>
      </c>
      <c r="D62" s="315">
        <v>458</v>
      </c>
      <c r="E62" s="449">
        <v>458</v>
      </c>
      <c r="F62" s="449">
        <v>460</v>
      </c>
      <c r="G62" s="449">
        <v>467</v>
      </c>
      <c r="H62" s="449">
        <v>467</v>
      </c>
      <c r="I62" s="449">
        <v>467</v>
      </c>
      <c r="J62" s="449">
        <v>475</v>
      </c>
      <c r="K62" s="449">
        <v>478</v>
      </c>
      <c r="L62" s="449">
        <v>493</v>
      </c>
      <c r="M62" s="476">
        <v>108</v>
      </c>
      <c r="N62" s="733"/>
      <c r="O62" s="930"/>
      <c r="P62" s="733"/>
    </row>
    <row r="63" spans="1:16" x14ac:dyDescent="0.2">
      <c r="A63" s="383">
        <v>109</v>
      </c>
      <c r="B63" s="61" t="s">
        <v>145</v>
      </c>
      <c r="C63" s="319">
        <v>144</v>
      </c>
      <c r="D63" s="315">
        <v>148</v>
      </c>
      <c r="E63" s="449">
        <v>162</v>
      </c>
      <c r="F63" s="449">
        <v>168</v>
      </c>
      <c r="G63" s="449">
        <v>168</v>
      </c>
      <c r="H63" s="449">
        <v>169</v>
      </c>
      <c r="I63" s="449">
        <v>179</v>
      </c>
      <c r="J63" s="449">
        <v>179</v>
      </c>
      <c r="K63" s="449">
        <v>181</v>
      </c>
      <c r="L63" s="449">
        <v>196</v>
      </c>
      <c r="M63" s="476">
        <v>109</v>
      </c>
      <c r="N63" s="733"/>
      <c r="O63" s="930"/>
      <c r="P63" s="733"/>
    </row>
    <row r="64" spans="1:16" x14ac:dyDescent="0.2">
      <c r="A64" s="383">
        <v>111</v>
      </c>
      <c r="B64" s="61" t="s">
        <v>85</v>
      </c>
      <c r="C64" s="320">
        <v>2163</v>
      </c>
      <c r="D64" s="316">
        <v>2277</v>
      </c>
      <c r="E64" s="451">
        <v>2337</v>
      </c>
      <c r="F64" s="451">
        <v>2410</v>
      </c>
      <c r="G64" s="451">
        <v>2590</v>
      </c>
      <c r="H64" s="451">
        <v>2600</v>
      </c>
      <c r="I64" s="449">
        <v>2602</v>
      </c>
      <c r="J64" s="449">
        <v>2626</v>
      </c>
      <c r="K64" s="449">
        <v>2626</v>
      </c>
      <c r="L64" s="449">
        <v>2624</v>
      </c>
      <c r="M64" s="476">
        <v>111</v>
      </c>
      <c r="N64" s="733"/>
      <c r="O64" s="930"/>
      <c r="P64" s="733"/>
    </row>
    <row r="65" spans="1:16" x14ac:dyDescent="0.2">
      <c r="A65" s="383">
        <v>112</v>
      </c>
      <c r="B65" s="61" t="s">
        <v>86</v>
      </c>
      <c r="C65" s="320">
        <v>2414</v>
      </c>
      <c r="D65" s="316">
        <v>2461</v>
      </c>
      <c r="E65" s="451">
        <v>2496</v>
      </c>
      <c r="F65" s="451">
        <v>2504</v>
      </c>
      <c r="G65" s="451">
        <v>2539</v>
      </c>
      <c r="H65" s="451">
        <v>2601</v>
      </c>
      <c r="I65" s="449">
        <v>2699</v>
      </c>
      <c r="J65" s="449">
        <v>2818</v>
      </c>
      <c r="K65" s="449">
        <v>2850</v>
      </c>
      <c r="L65" s="449">
        <v>2994</v>
      </c>
      <c r="M65" s="476">
        <v>112</v>
      </c>
      <c r="N65" s="733"/>
      <c r="O65" s="930"/>
      <c r="P65" s="733"/>
    </row>
    <row r="66" spans="1:16" x14ac:dyDescent="0.2">
      <c r="A66" s="383">
        <v>113</v>
      </c>
      <c r="B66" s="61" t="s">
        <v>87</v>
      </c>
      <c r="C66" s="320">
        <v>80</v>
      </c>
      <c r="D66" s="316">
        <v>169</v>
      </c>
      <c r="E66" s="451">
        <v>177</v>
      </c>
      <c r="F66" s="451">
        <v>177</v>
      </c>
      <c r="G66" s="451">
        <v>190</v>
      </c>
      <c r="H66" s="451">
        <v>191</v>
      </c>
      <c r="I66" s="449">
        <v>218</v>
      </c>
      <c r="J66" s="449">
        <v>218</v>
      </c>
      <c r="K66" s="449">
        <v>218</v>
      </c>
      <c r="L66" s="449">
        <v>218</v>
      </c>
      <c r="M66" s="476">
        <v>113</v>
      </c>
      <c r="N66" s="733"/>
      <c r="O66" s="930"/>
      <c r="P66" s="733"/>
    </row>
    <row r="67" spans="1:16" x14ac:dyDescent="0.2">
      <c r="A67" s="383">
        <v>121</v>
      </c>
      <c r="B67" s="61" t="s">
        <v>61</v>
      </c>
      <c r="C67" s="319">
        <v>3328</v>
      </c>
      <c r="D67" s="315">
        <v>3319</v>
      </c>
      <c r="E67" s="449">
        <v>3364</v>
      </c>
      <c r="F67" s="449">
        <v>3372</v>
      </c>
      <c r="G67" s="449">
        <v>3393</v>
      </c>
      <c r="H67" s="449">
        <v>3421</v>
      </c>
      <c r="I67" s="449">
        <v>3442</v>
      </c>
      <c r="J67" s="449">
        <v>3475</v>
      </c>
      <c r="K67" s="449">
        <v>3471</v>
      </c>
      <c r="L67" s="449">
        <v>3495</v>
      </c>
      <c r="M67" s="476">
        <v>121</v>
      </c>
      <c r="N67" s="733"/>
      <c r="O67" s="930"/>
      <c r="P67" s="733"/>
    </row>
    <row r="68" spans="1:16" x14ac:dyDescent="0.2">
      <c r="A68" s="383">
        <v>122</v>
      </c>
      <c r="B68" s="61" t="s">
        <v>62</v>
      </c>
      <c r="C68" s="319">
        <v>2488</v>
      </c>
      <c r="D68" s="315">
        <v>2512</v>
      </c>
      <c r="E68" s="449">
        <v>2520</v>
      </c>
      <c r="F68" s="449">
        <v>2565</v>
      </c>
      <c r="G68" s="449">
        <v>2584</v>
      </c>
      <c r="H68" s="449">
        <v>2680</v>
      </c>
      <c r="I68" s="449">
        <v>2713</v>
      </c>
      <c r="J68" s="449">
        <v>2743</v>
      </c>
      <c r="K68" s="449">
        <v>2767</v>
      </c>
      <c r="L68" s="449">
        <v>2789</v>
      </c>
      <c r="M68" s="476">
        <v>122</v>
      </c>
      <c r="N68" s="733"/>
      <c r="O68" s="930"/>
      <c r="P68" s="733"/>
    </row>
    <row r="69" spans="1:16" x14ac:dyDescent="0.2">
      <c r="A69" s="383">
        <v>123</v>
      </c>
      <c r="B69" s="61" t="s">
        <v>63</v>
      </c>
      <c r="C69" s="319">
        <v>1018</v>
      </c>
      <c r="D69" s="315">
        <v>1027</v>
      </c>
      <c r="E69" s="449">
        <v>1038</v>
      </c>
      <c r="F69" s="449">
        <v>1060</v>
      </c>
      <c r="G69" s="449">
        <v>1074</v>
      </c>
      <c r="H69" s="449">
        <v>1104</v>
      </c>
      <c r="I69" s="449">
        <v>1111</v>
      </c>
      <c r="J69" s="315">
        <v>1130</v>
      </c>
      <c r="K69" s="315">
        <v>1165</v>
      </c>
      <c r="L69" s="315">
        <v>1195</v>
      </c>
      <c r="M69" s="476">
        <v>123</v>
      </c>
      <c r="N69" s="733"/>
      <c r="O69" s="930"/>
      <c r="P69" s="733"/>
    </row>
    <row r="70" spans="1:16" ht="10.9" customHeight="1" x14ac:dyDescent="0.2">
      <c r="A70" s="383"/>
      <c r="B70" s="61"/>
      <c r="C70" s="61"/>
      <c r="D70" s="315"/>
      <c r="E70" s="449"/>
      <c r="F70" s="449"/>
      <c r="G70" s="449"/>
      <c r="H70" s="449"/>
      <c r="I70" s="449"/>
      <c r="J70" s="449"/>
      <c r="K70" s="449"/>
      <c r="L70" s="449"/>
      <c r="M70" s="383"/>
      <c r="N70" s="733"/>
      <c r="O70" s="930"/>
      <c r="P70" s="733"/>
    </row>
    <row r="71" spans="1:16" ht="15.6" customHeight="1" x14ac:dyDescent="0.2">
      <c r="A71" s="472">
        <v>1</v>
      </c>
      <c r="B71" s="456" t="s">
        <v>2</v>
      </c>
      <c r="C71" s="319">
        <v>8187</v>
      </c>
      <c r="D71" s="315">
        <v>8207</v>
      </c>
      <c r="E71" s="315">
        <v>8222</v>
      </c>
      <c r="F71" s="315">
        <v>8307</v>
      </c>
      <c r="G71" s="315">
        <v>8367</v>
      </c>
      <c r="H71" s="315">
        <v>8679</v>
      </c>
      <c r="I71" s="315">
        <v>8967</v>
      </c>
      <c r="J71" s="92">
        <v>9081</v>
      </c>
      <c r="K71" s="92">
        <v>9094</v>
      </c>
      <c r="L71" s="92">
        <v>9209</v>
      </c>
      <c r="M71" s="477">
        <v>1</v>
      </c>
      <c r="N71" s="734"/>
      <c r="O71" s="930"/>
      <c r="P71" s="734"/>
    </row>
    <row r="72" spans="1:16" ht="15.6" customHeight="1" x14ac:dyDescent="0.2">
      <c r="A72" s="472">
        <v>2</v>
      </c>
      <c r="B72" s="456" t="s">
        <v>6</v>
      </c>
      <c r="C72" s="319">
        <v>8286</v>
      </c>
      <c r="D72" s="315">
        <v>8303</v>
      </c>
      <c r="E72" s="315">
        <v>8326</v>
      </c>
      <c r="F72" s="315">
        <v>8346</v>
      </c>
      <c r="G72" s="315">
        <v>8443</v>
      </c>
      <c r="H72" s="315">
        <v>8470</v>
      </c>
      <c r="I72" s="315">
        <v>8493</v>
      </c>
      <c r="J72" s="315">
        <v>8616</v>
      </c>
      <c r="K72" s="315">
        <v>8627</v>
      </c>
      <c r="L72" s="315">
        <v>8701</v>
      </c>
      <c r="M72" s="477">
        <v>2</v>
      </c>
      <c r="N72" s="734"/>
      <c r="O72" s="930"/>
      <c r="P72" s="734"/>
    </row>
    <row r="73" spans="1:16" ht="15.6" customHeight="1" x14ac:dyDescent="0.2">
      <c r="A73" s="472">
        <v>3</v>
      </c>
      <c r="B73" s="456" t="s">
        <v>10</v>
      </c>
      <c r="C73" s="319">
        <v>9509</v>
      </c>
      <c r="D73" s="315">
        <v>9585</v>
      </c>
      <c r="E73" s="315">
        <v>9760</v>
      </c>
      <c r="F73" s="315">
        <v>9939</v>
      </c>
      <c r="G73" s="315">
        <v>10128</v>
      </c>
      <c r="H73" s="315">
        <v>10280</v>
      </c>
      <c r="I73" s="315">
        <v>10366</v>
      </c>
      <c r="J73" s="315">
        <v>10890</v>
      </c>
      <c r="K73" s="315">
        <v>11174</v>
      </c>
      <c r="L73" s="315">
        <v>11366</v>
      </c>
      <c r="M73" s="477">
        <v>3</v>
      </c>
      <c r="N73" s="734"/>
      <c r="O73" s="930"/>
      <c r="P73" s="734"/>
    </row>
    <row r="74" spans="1:16" ht="15.6" customHeight="1" x14ac:dyDescent="0.2">
      <c r="A74" s="472">
        <v>4</v>
      </c>
      <c r="B74" s="456" t="s">
        <v>3</v>
      </c>
      <c r="C74" s="319">
        <v>7327</v>
      </c>
      <c r="D74" s="315">
        <v>7339</v>
      </c>
      <c r="E74" s="315">
        <v>7483</v>
      </c>
      <c r="F74" s="315">
        <v>7646</v>
      </c>
      <c r="G74" s="315">
        <v>8058</v>
      </c>
      <c r="H74" s="315">
        <v>8457</v>
      </c>
      <c r="I74" s="315">
        <v>8612</v>
      </c>
      <c r="J74" s="315">
        <v>8811</v>
      </c>
      <c r="K74" s="315">
        <v>8878</v>
      </c>
      <c r="L74" s="315">
        <v>9072</v>
      </c>
      <c r="M74" s="477">
        <v>4</v>
      </c>
      <c r="N74" s="734"/>
      <c r="O74" s="930"/>
      <c r="P74" s="734"/>
    </row>
    <row r="75" spans="1:16" ht="15.6" customHeight="1" x14ac:dyDescent="0.2">
      <c r="A75" s="472">
        <v>5</v>
      </c>
      <c r="B75" s="456" t="s">
        <v>7</v>
      </c>
      <c r="C75" s="319">
        <v>4769</v>
      </c>
      <c r="D75" s="315">
        <v>4861</v>
      </c>
      <c r="E75" s="315">
        <v>4892</v>
      </c>
      <c r="F75" s="315">
        <v>5001</v>
      </c>
      <c r="G75" s="315">
        <v>5026</v>
      </c>
      <c r="H75" s="315">
        <v>5101</v>
      </c>
      <c r="I75" s="315">
        <v>5143</v>
      </c>
      <c r="J75" s="315">
        <v>5239</v>
      </c>
      <c r="K75" s="315">
        <v>5313</v>
      </c>
      <c r="L75" s="315">
        <v>5397</v>
      </c>
      <c r="M75" s="477">
        <v>5</v>
      </c>
      <c r="N75" s="734"/>
      <c r="O75" s="930"/>
      <c r="P75" s="734"/>
    </row>
    <row r="76" spans="1:16" ht="15.6" customHeight="1" x14ac:dyDescent="0.2">
      <c r="A76" s="472">
        <v>6</v>
      </c>
      <c r="B76" s="456" t="s">
        <v>11</v>
      </c>
      <c r="C76" s="319">
        <v>2622</v>
      </c>
      <c r="D76" s="315">
        <v>2679</v>
      </c>
      <c r="E76" s="315">
        <v>2707</v>
      </c>
      <c r="F76" s="315">
        <v>2761</v>
      </c>
      <c r="G76" s="315">
        <v>2836</v>
      </c>
      <c r="H76" s="315">
        <v>2872</v>
      </c>
      <c r="I76" s="315">
        <v>2907</v>
      </c>
      <c r="J76" s="315">
        <v>3008</v>
      </c>
      <c r="K76" s="315">
        <v>3088</v>
      </c>
      <c r="L76" s="315">
        <v>3132</v>
      </c>
      <c r="M76" s="477">
        <v>6</v>
      </c>
      <c r="N76" s="734"/>
      <c r="O76" s="930"/>
      <c r="P76" s="734"/>
    </row>
    <row r="77" spans="1:16" ht="15.6" customHeight="1" x14ac:dyDescent="0.2">
      <c r="A77" s="472">
        <v>7</v>
      </c>
      <c r="B77" s="456" t="s">
        <v>4</v>
      </c>
      <c r="C77" s="319">
        <v>1846</v>
      </c>
      <c r="D77" s="315">
        <v>1902</v>
      </c>
      <c r="E77" s="315">
        <v>1927</v>
      </c>
      <c r="F77" s="315">
        <v>1935</v>
      </c>
      <c r="G77" s="315">
        <v>1953</v>
      </c>
      <c r="H77" s="315">
        <v>1981</v>
      </c>
      <c r="I77" s="315">
        <v>1985</v>
      </c>
      <c r="J77" s="315">
        <v>2008</v>
      </c>
      <c r="K77" s="315">
        <v>2023</v>
      </c>
      <c r="L77" s="315">
        <v>2068</v>
      </c>
      <c r="M77" s="477">
        <v>7</v>
      </c>
      <c r="N77" s="734"/>
      <c r="O77" s="930"/>
      <c r="P77" s="734"/>
    </row>
    <row r="78" spans="1:16" ht="15.6" customHeight="1" x14ac:dyDescent="0.2">
      <c r="A78" s="472">
        <v>8</v>
      </c>
      <c r="B78" s="456" t="s">
        <v>5</v>
      </c>
      <c r="C78" s="319">
        <v>2322</v>
      </c>
      <c r="D78" s="315">
        <v>2340</v>
      </c>
      <c r="E78" s="315">
        <v>2380</v>
      </c>
      <c r="F78" s="315">
        <v>2390</v>
      </c>
      <c r="G78" s="315">
        <v>2395</v>
      </c>
      <c r="H78" s="315">
        <v>2413</v>
      </c>
      <c r="I78" s="315">
        <v>2438</v>
      </c>
      <c r="J78" s="315">
        <v>2461</v>
      </c>
      <c r="K78" s="315">
        <v>2523</v>
      </c>
      <c r="L78" s="315">
        <v>2581</v>
      </c>
      <c r="M78" s="477">
        <v>8</v>
      </c>
      <c r="N78" s="734"/>
      <c r="O78" s="930"/>
      <c r="P78" s="734"/>
    </row>
    <row r="79" spans="1:16" ht="15.6" customHeight="1" x14ac:dyDescent="0.2">
      <c r="A79" s="472">
        <v>9</v>
      </c>
      <c r="B79" s="456" t="s">
        <v>8</v>
      </c>
      <c r="C79" s="319">
        <v>2206</v>
      </c>
      <c r="D79" s="315">
        <v>2223</v>
      </c>
      <c r="E79" s="315">
        <v>2235</v>
      </c>
      <c r="F79" s="315">
        <v>2263</v>
      </c>
      <c r="G79" s="315">
        <v>2282</v>
      </c>
      <c r="H79" s="315">
        <v>2381</v>
      </c>
      <c r="I79" s="315">
        <v>2394</v>
      </c>
      <c r="J79" s="315">
        <v>2426</v>
      </c>
      <c r="K79" s="315">
        <v>2447</v>
      </c>
      <c r="L79" s="315">
        <v>2469</v>
      </c>
      <c r="M79" s="477">
        <v>9</v>
      </c>
      <c r="N79" s="734"/>
      <c r="O79" s="930"/>
      <c r="P79" s="734"/>
    </row>
    <row r="80" spans="1:16" ht="15.6" customHeight="1" x14ac:dyDescent="0.2">
      <c r="A80" s="472">
        <v>10</v>
      </c>
      <c r="B80" s="456" t="s">
        <v>9</v>
      </c>
      <c r="C80" s="319">
        <v>3489</v>
      </c>
      <c r="D80" s="315">
        <v>3513</v>
      </c>
      <c r="E80" s="315">
        <v>3607</v>
      </c>
      <c r="F80" s="315">
        <v>3670</v>
      </c>
      <c r="G80" s="315">
        <v>3695</v>
      </c>
      <c r="H80" s="315">
        <v>3799</v>
      </c>
      <c r="I80" s="315">
        <v>3913</v>
      </c>
      <c r="J80" s="315">
        <v>4053</v>
      </c>
      <c r="K80" s="315">
        <v>4126</v>
      </c>
      <c r="L80" s="315">
        <v>4200</v>
      </c>
      <c r="M80" s="477">
        <v>10</v>
      </c>
      <c r="N80" s="734"/>
      <c r="O80" s="930"/>
      <c r="P80" s="734"/>
    </row>
    <row r="81" spans="1:16" ht="15.6" customHeight="1" x14ac:dyDescent="0.2">
      <c r="A81" s="472">
        <v>11</v>
      </c>
      <c r="B81" s="456" t="s">
        <v>175</v>
      </c>
      <c r="C81" s="319">
        <v>4657</v>
      </c>
      <c r="D81" s="315">
        <v>4907</v>
      </c>
      <c r="E81" s="315">
        <v>5010</v>
      </c>
      <c r="F81" s="315">
        <v>5091</v>
      </c>
      <c r="G81" s="315">
        <v>5319</v>
      </c>
      <c r="H81" s="315">
        <v>5392</v>
      </c>
      <c r="I81" s="315">
        <v>5519</v>
      </c>
      <c r="J81" s="315">
        <v>5662</v>
      </c>
      <c r="K81" s="315">
        <v>5694</v>
      </c>
      <c r="L81" s="315">
        <v>5837</v>
      </c>
      <c r="M81" s="477">
        <v>11</v>
      </c>
      <c r="N81" s="734"/>
      <c r="O81" s="930"/>
      <c r="P81" s="734"/>
    </row>
    <row r="82" spans="1:16" ht="15.6" customHeight="1" x14ac:dyDescent="0.2">
      <c r="A82" s="472">
        <v>12</v>
      </c>
      <c r="B82" s="456" t="s">
        <v>165</v>
      </c>
      <c r="C82" s="319">
        <v>6834</v>
      </c>
      <c r="D82" s="315">
        <v>6858</v>
      </c>
      <c r="E82" s="315">
        <v>6922</v>
      </c>
      <c r="F82" s="315">
        <v>6997</v>
      </c>
      <c r="G82" s="315">
        <v>7051</v>
      </c>
      <c r="H82" s="315">
        <v>7205</v>
      </c>
      <c r="I82" s="315">
        <v>7266</v>
      </c>
      <c r="J82" s="315">
        <v>7348</v>
      </c>
      <c r="K82" s="315">
        <v>7403</v>
      </c>
      <c r="L82" s="315">
        <v>7476</v>
      </c>
      <c r="M82" s="477">
        <v>12</v>
      </c>
      <c r="N82" s="734"/>
      <c r="O82" s="930"/>
      <c r="P82" s="734"/>
    </row>
    <row r="83" spans="1:16" ht="15.6" customHeight="1" x14ac:dyDescent="0.2">
      <c r="A83" s="472"/>
      <c r="B83" s="456"/>
      <c r="C83" s="456"/>
      <c r="D83" s="492"/>
      <c r="E83" s="492"/>
      <c r="F83" s="492"/>
      <c r="G83" s="492"/>
      <c r="H83" s="492"/>
      <c r="I83" s="492"/>
      <c r="J83" s="492"/>
      <c r="K83" s="492"/>
      <c r="L83" s="492"/>
      <c r="M83" s="472"/>
      <c r="N83" s="734"/>
      <c r="O83" s="930"/>
      <c r="P83" s="734"/>
    </row>
    <row r="84" spans="1:16" ht="15.6" customHeight="1" x14ac:dyDescent="0.2">
      <c r="A84" s="472"/>
      <c r="B84" s="456" t="s">
        <v>20</v>
      </c>
      <c r="C84" s="491">
        <v>62054</v>
      </c>
      <c r="D84" s="492">
        <v>62717</v>
      </c>
      <c r="E84" s="492">
        <v>63471</v>
      </c>
      <c r="F84" s="492">
        <v>64346</v>
      </c>
      <c r="G84" s="492">
        <v>65553</v>
      </c>
      <c r="H84" s="492">
        <v>67030</v>
      </c>
      <c r="I84" s="492">
        <v>67030</v>
      </c>
      <c r="J84" s="492">
        <v>68003</v>
      </c>
      <c r="K84" s="492">
        <v>69379</v>
      </c>
      <c r="L84" s="492">
        <v>70390</v>
      </c>
      <c r="M84" s="749" t="s">
        <v>247</v>
      </c>
      <c r="N84" s="734"/>
      <c r="O84" s="930"/>
      <c r="P84" s="734"/>
    </row>
    <row r="85" spans="1:16" x14ac:dyDescent="0.2">
      <c r="A85" s="817"/>
      <c r="B85" s="818"/>
      <c r="C85" s="818"/>
      <c r="D85" s="97"/>
      <c r="E85" s="97"/>
      <c r="F85" s="97"/>
      <c r="G85" s="97"/>
      <c r="H85" s="97"/>
      <c r="I85" s="97"/>
      <c r="J85" s="97"/>
      <c r="K85" s="97"/>
      <c r="L85" s="97"/>
      <c r="M85" s="817"/>
      <c r="N85" s="819"/>
      <c r="O85" s="819"/>
      <c r="P85" s="819"/>
    </row>
    <row r="86" spans="1:16" x14ac:dyDescent="0.2">
      <c r="A86" s="521"/>
      <c r="B86" s="522"/>
      <c r="C86" s="522"/>
      <c r="D86" s="56"/>
      <c r="E86" s="56"/>
      <c r="F86" s="56"/>
      <c r="G86" s="56"/>
      <c r="H86" s="56"/>
      <c r="I86" s="56"/>
      <c r="J86" s="56"/>
      <c r="K86" s="56"/>
      <c r="L86" s="56"/>
      <c r="M86" s="92"/>
    </row>
    <row r="87" spans="1:16" x14ac:dyDescent="0.2">
      <c r="A87" s="493" t="s">
        <v>298</v>
      </c>
      <c r="B87" s="522"/>
      <c r="C87" s="522"/>
      <c r="D87" s="56"/>
      <c r="E87" s="56"/>
      <c r="F87" s="92"/>
      <c r="G87" s="92"/>
      <c r="H87" s="92"/>
      <c r="I87" s="92"/>
      <c r="J87" s="92"/>
      <c r="K87" s="92"/>
      <c r="L87" s="92"/>
      <c r="M87" s="66" t="s">
        <v>248</v>
      </c>
      <c r="N87" s="177"/>
      <c r="O87" s="177"/>
      <c r="P87" s="177"/>
    </row>
    <row r="88" spans="1:16" x14ac:dyDescent="0.2">
      <c r="A88" s="521"/>
      <c r="B88" s="522"/>
      <c r="C88" s="522"/>
      <c r="D88" s="56"/>
      <c r="E88" s="56"/>
      <c r="F88" s="56"/>
      <c r="G88" s="56"/>
      <c r="H88" s="56"/>
      <c r="I88" s="56"/>
      <c r="J88" s="56"/>
      <c r="K88" s="56"/>
      <c r="L88" s="56"/>
      <c r="M88" s="92"/>
    </row>
    <row r="89" spans="1:16" x14ac:dyDescent="0.2">
      <c r="A89" s="821"/>
      <c r="B89" s="822"/>
      <c r="C89" s="822"/>
      <c r="D89" s="92"/>
      <c r="E89" s="92"/>
      <c r="F89" s="92"/>
      <c r="G89" s="92"/>
      <c r="H89" s="92"/>
      <c r="I89" s="92"/>
      <c r="J89" s="92"/>
      <c r="K89" s="92"/>
      <c r="L89" s="92"/>
      <c r="M89" s="92"/>
      <c r="N89" s="820"/>
    </row>
    <row r="90" spans="1:16" x14ac:dyDescent="0.2">
      <c r="A90" s="821"/>
      <c r="B90" s="822"/>
      <c r="C90" s="822"/>
      <c r="D90" s="92"/>
      <c r="E90" s="92"/>
      <c r="F90" s="92"/>
      <c r="G90" s="92"/>
      <c r="H90" s="92"/>
      <c r="I90" s="92"/>
      <c r="J90" s="92"/>
      <c r="K90" s="92"/>
      <c r="L90" s="92"/>
      <c r="M90" s="92"/>
    </row>
    <row r="91" spans="1:16" x14ac:dyDescent="0.2">
      <c r="A91" s="821"/>
      <c r="B91" s="822"/>
      <c r="C91" s="822"/>
      <c r="D91" s="92"/>
      <c r="E91" s="92"/>
      <c r="F91" s="92"/>
      <c r="G91" s="92"/>
      <c r="H91" s="92"/>
      <c r="I91" s="92"/>
      <c r="J91" s="92"/>
      <c r="K91" s="92"/>
      <c r="L91" s="92"/>
      <c r="M91" s="92"/>
    </row>
    <row r="92" spans="1:16" x14ac:dyDescent="0.2">
      <c r="A92" s="821"/>
      <c r="B92" s="822"/>
      <c r="C92" s="822"/>
      <c r="D92" s="92"/>
      <c r="E92" s="92"/>
      <c r="F92" s="92"/>
      <c r="G92" s="92"/>
      <c r="H92" s="92"/>
      <c r="I92" s="92"/>
      <c r="J92" s="92"/>
      <c r="K92" s="92"/>
      <c r="L92" s="92"/>
      <c r="M92" s="92"/>
    </row>
    <row r="93" spans="1:16" x14ac:dyDescent="0.2">
      <c r="A93" s="821"/>
      <c r="B93" s="822"/>
      <c r="C93" s="822"/>
      <c r="D93" s="92"/>
      <c r="E93" s="92"/>
      <c r="F93" s="92"/>
      <c r="G93" s="92"/>
      <c r="H93" s="92"/>
      <c r="I93" s="92"/>
      <c r="J93" s="92"/>
      <c r="K93" s="92"/>
      <c r="L93" s="92"/>
      <c r="M93" s="92"/>
    </row>
    <row r="94" spans="1:16" x14ac:dyDescent="0.2">
      <c r="A94" s="821"/>
      <c r="B94" s="822"/>
      <c r="C94" s="822"/>
      <c r="D94" s="92"/>
      <c r="E94" s="92"/>
      <c r="F94" s="92"/>
      <c r="G94" s="92"/>
      <c r="H94" s="92"/>
      <c r="I94" s="92"/>
      <c r="J94" s="92"/>
      <c r="K94" s="92"/>
      <c r="L94" s="92"/>
      <c r="M94" s="92"/>
    </row>
    <row r="95" spans="1:16" x14ac:dyDescent="0.2">
      <c r="A95" s="821"/>
      <c r="B95" s="822"/>
      <c r="C95" s="822"/>
      <c r="D95" s="92"/>
      <c r="E95" s="92"/>
      <c r="F95" s="92"/>
      <c r="G95" s="92"/>
      <c r="H95" s="92"/>
      <c r="I95" s="92"/>
      <c r="J95" s="92"/>
      <c r="K95" s="92"/>
      <c r="L95" s="92"/>
      <c r="M95" s="92"/>
    </row>
    <row r="96" spans="1:16" x14ac:dyDescent="0.2">
      <c r="A96" s="821"/>
      <c r="B96" s="822"/>
      <c r="C96" s="822"/>
      <c r="D96" s="92"/>
      <c r="E96" s="92"/>
      <c r="F96" s="92"/>
      <c r="G96" s="92"/>
      <c r="H96" s="92"/>
      <c r="I96" s="92"/>
      <c r="J96" s="92"/>
      <c r="K96" s="92"/>
      <c r="L96" s="92"/>
      <c r="M96" s="92"/>
    </row>
    <row r="97" spans="1:16" x14ac:dyDescent="0.2">
      <c r="A97" s="821"/>
      <c r="B97" s="822"/>
      <c r="C97" s="822"/>
      <c r="D97" s="92"/>
      <c r="E97" s="92"/>
      <c r="F97" s="92"/>
      <c r="G97" s="92"/>
      <c r="H97" s="92"/>
      <c r="I97" s="92"/>
      <c r="J97" s="92"/>
      <c r="K97" s="92"/>
      <c r="L97" s="92"/>
      <c r="M97" s="92"/>
    </row>
    <row r="98" spans="1:16" x14ac:dyDescent="0.2">
      <c r="A98" s="821"/>
      <c r="B98" s="822"/>
      <c r="C98" s="822"/>
      <c r="D98" s="92"/>
      <c r="E98" s="92"/>
      <c r="F98" s="92"/>
      <c r="G98" s="92"/>
      <c r="H98" s="92"/>
      <c r="I98" s="92"/>
      <c r="J98" s="92"/>
      <c r="K98" s="92"/>
      <c r="L98" s="92"/>
      <c r="M98" s="92"/>
    </row>
    <row r="99" spans="1:16" x14ac:dyDescent="0.2">
      <c r="A99" s="821"/>
      <c r="B99" s="822"/>
      <c r="C99" s="822"/>
      <c r="D99" s="92"/>
      <c r="E99" s="92"/>
      <c r="F99" s="92"/>
      <c r="G99" s="92"/>
      <c r="H99" s="92"/>
      <c r="I99" s="92"/>
      <c r="J99" s="92"/>
      <c r="K99" s="92"/>
      <c r="L99" s="92"/>
      <c r="M99" s="92"/>
    </row>
    <row r="100" spans="1:16" x14ac:dyDescent="0.2">
      <c r="A100" s="821"/>
      <c r="B100" s="822"/>
      <c r="C100" s="822"/>
      <c r="D100" s="92"/>
      <c r="E100" s="92"/>
      <c r="F100" s="92"/>
      <c r="G100" s="92"/>
      <c r="H100" s="92"/>
      <c r="I100" s="92"/>
      <c r="J100" s="92"/>
      <c r="K100" s="92"/>
      <c r="L100" s="92"/>
      <c r="M100" s="92"/>
    </row>
    <row r="101" spans="1:16" x14ac:dyDescent="0.2">
      <c r="A101" s="821"/>
      <c r="B101" s="822"/>
      <c r="C101" s="822"/>
      <c r="D101" s="92"/>
      <c r="E101" s="92"/>
      <c r="F101" s="92"/>
      <c r="G101" s="92"/>
      <c r="H101" s="92"/>
      <c r="I101" s="92"/>
      <c r="J101" s="92"/>
      <c r="K101" s="92"/>
      <c r="L101" s="92"/>
      <c r="M101" s="92"/>
    </row>
    <row r="102" spans="1:16" x14ac:dyDescent="0.2">
      <c r="A102" s="821"/>
      <c r="B102" s="822"/>
      <c r="C102" s="822"/>
      <c r="D102" s="92"/>
      <c r="E102" s="92"/>
      <c r="F102" s="92"/>
      <c r="G102" s="92"/>
      <c r="H102" s="92"/>
      <c r="I102" s="92"/>
      <c r="J102" s="92"/>
      <c r="K102" s="92"/>
      <c r="L102" s="92"/>
      <c r="M102" s="92"/>
    </row>
    <row r="103" spans="1:16" x14ac:dyDescent="0.2">
      <c r="A103" s="821"/>
      <c r="B103" s="822"/>
      <c r="C103" s="822"/>
      <c r="D103" s="92"/>
      <c r="E103" s="92"/>
      <c r="F103" s="92"/>
      <c r="G103" s="92"/>
      <c r="H103" s="92"/>
      <c r="I103" s="92"/>
      <c r="J103" s="92"/>
      <c r="K103" s="92"/>
      <c r="L103" s="92"/>
      <c r="M103" s="92"/>
    </row>
    <row r="104" spans="1:16" x14ac:dyDescent="0.2">
      <c r="A104" s="821"/>
      <c r="B104" s="822"/>
      <c r="C104" s="822"/>
      <c r="D104" s="92"/>
      <c r="E104" s="92"/>
      <c r="F104" s="92"/>
      <c r="G104" s="92"/>
      <c r="H104" s="92"/>
      <c r="I104" s="92"/>
      <c r="J104" s="92"/>
      <c r="K104" s="92"/>
      <c r="L104" s="92"/>
      <c r="M104" s="92"/>
    </row>
    <row r="105" spans="1:16" x14ac:dyDescent="0.2">
      <c r="A105" s="821"/>
      <c r="B105" s="822"/>
      <c r="C105" s="822"/>
      <c r="D105" s="92"/>
      <c r="E105" s="92"/>
      <c r="F105" s="92"/>
      <c r="G105" s="92"/>
      <c r="H105" s="92"/>
      <c r="I105" s="92"/>
      <c r="J105" s="92"/>
      <c r="K105" s="92"/>
      <c r="L105" s="92"/>
      <c r="M105" s="92"/>
    </row>
    <row r="106" spans="1:16" x14ac:dyDescent="0.2">
      <c r="A106" s="821"/>
      <c r="B106" s="822"/>
      <c r="C106" s="822"/>
      <c r="D106" s="92"/>
      <c r="E106" s="92"/>
      <c r="F106" s="92"/>
      <c r="G106" s="92"/>
      <c r="H106" s="92"/>
      <c r="I106" s="92"/>
      <c r="J106" s="92"/>
      <c r="K106" s="92"/>
      <c r="L106" s="92"/>
      <c r="M106" s="66"/>
      <c r="N106" s="177"/>
      <c r="O106" s="177"/>
      <c r="P106" s="177"/>
    </row>
    <row r="107" spans="1:16" x14ac:dyDescent="0.2">
      <c r="A107" s="821"/>
      <c r="B107" s="822"/>
      <c r="C107" s="822"/>
      <c r="D107" s="92"/>
      <c r="E107" s="92"/>
      <c r="F107" s="92"/>
      <c r="G107" s="92"/>
      <c r="H107" s="92"/>
      <c r="I107" s="92"/>
      <c r="J107" s="92"/>
      <c r="K107" s="92"/>
      <c r="L107" s="92"/>
      <c r="M107" s="92"/>
      <c r="N107" s="177"/>
      <c r="O107" s="177"/>
      <c r="P107" s="177"/>
    </row>
    <row r="108" spans="1:16" x14ac:dyDescent="0.2">
      <c r="A108" s="821"/>
      <c r="B108" s="822"/>
      <c r="C108" s="822"/>
      <c r="D108" s="92"/>
      <c r="E108" s="92"/>
      <c r="F108" s="92"/>
      <c r="G108" s="92"/>
      <c r="H108" s="92"/>
      <c r="I108" s="92"/>
      <c r="J108" s="92"/>
      <c r="K108" s="92"/>
      <c r="L108" s="92"/>
      <c r="M108" s="92"/>
    </row>
    <row r="109" spans="1:16" x14ac:dyDescent="0.2">
      <c r="A109" s="823"/>
      <c r="B109" s="824"/>
      <c r="C109" s="824"/>
      <c r="D109" s="92"/>
      <c r="E109" s="92"/>
      <c r="F109" s="92"/>
      <c r="G109" s="92"/>
      <c r="H109" s="92"/>
      <c r="I109" s="92"/>
      <c r="J109" s="92"/>
      <c r="K109" s="92"/>
      <c r="L109" s="92"/>
      <c r="M109" s="92"/>
    </row>
    <row r="110" spans="1:16" x14ac:dyDescent="0.2">
      <c r="A110" s="823"/>
      <c r="B110" s="824"/>
      <c r="C110" s="824"/>
      <c r="D110" s="92"/>
      <c r="E110" s="92"/>
      <c r="F110" s="92"/>
      <c r="G110" s="92"/>
      <c r="H110" s="92"/>
      <c r="I110" s="92"/>
      <c r="J110" s="92"/>
      <c r="K110" s="92"/>
      <c r="L110" s="92"/>
      <c r="M110" s="92"/>
    </row>
    <row r="111" spans="1:16" x14ac:dyDescent="0.2">
      <c r="A111" s="823"/>
      <c r="B111" s="824"/>
      <c r="C111" s="824"/>
      <c r="D111" s="92"/>
      <c r="E111" s="92"/>
      <c r="F111" s="92"/>
      <c r="G111" s="92"/>
      <c r="H111" s="92"/>
      <c r="I111" s="92"/>
      <c r="J111" s="92"/>
      <c r="K111" s="92"/>
      <c r="L111" s="92"/>
      <c r="M111" s="92"/>
    </row>
    <row r="112" spans="1:16" x14ac:dyDescent="0.2">
      <c r="A112" s="823"/>
      <c r="B112" s="824"/>
      <c r="C112" s="824"/>
      <c r="D112" s="92"/>
      <c r="E112" s="92"/>
      <c r="F112" s="92"/>
      <c r="G112" s="92"/>
      <c r="H112" s="92"/>
      <c r="I112" s="92"/>
      <c r="J112" s="92"/>
      <c r="K112" s="92"/>
      <c r="L112" s="92"/>
      <c r="M112" s="92"/>
    </row>
    <row r="113" spans="1:13" x14ac:dyDescent="0.2">
      <c r="A113" s="823"/>
      <c r="B113" s="824"/>
      <c r="C113" s="824"/>
      <c r="D113" s="92"/>
      <c r="E113" s="92"/>
      <c r="F113" s="92"/>
      <c r="G113" s="92"/>
      <c r="H113" s="92"/>
      <c r="I113" s="92"/>
      <c r="J113" s="92"/>
      <c r="K113" s="92"/>
      <c r="L113" s="92"/>
      <c r="M113" s="92"/>
    </row>
    <row r="114" spans="1:13" x14ac:dyDescent="0.2">
      <c r="A114" s="823"/>
      <c r="B114" s="824"/>
      <c r="C114" s="824"/>
      <c r="D114" s="92"/>
      <c r="E114" s="92"/>
      <c r="F114" s="92"/>
      <c r="G114" s="92"/>
      <c r="H114" s="92"/>
      <c r="I114" s="92"/>
      <c r="J114" s="92"/>
      <c r="K114" s="92"/>
      <c r="L114" s="92"/>
      <c r="M114" s="92"/>
    </row>
    <row r="115" spans="1:13" x14ac:dyDescent="0.2">
      <c r="A115" s="823"/>
      <c r="B115" s="824"/>
      <c r="C115" s="824"/>
      <c r="D115" s="92"/>
      <c r="E115" s="92"/>
      <c r="F115" s="92"/>
      <c r="G115" s="92"/>
      <c r="H115" s="92"/>
      <c r="I115" s="92"/>
      <c r="J115" s="92"/>
      <c r="K115" s="92"/>
      <c r="L115" s="92"/>
      <c r="M115" s="92"/>
    </row>
    <row r="116" spans="1:13" x14ac:dyDescent="0.2">
      <c r="A116" s="823"/>
      <c r="B116" s="824"/>
      <c r="C116" s="824"/>
      <c r="D116" s="92"/>
      <c r="E116" s="92"/>
      <c r="F116" s="92"/>
      <c r="G116" s="92"/>
      <c r="H116" s="92"/>
      <c r="I116" s="92"/>
      <c r="J116" s="92"/>
      <c r="K116" s="92"/>
      <c r="L116" s="92"/>
      <c r="M116" s="92"/>
    </row>
    <row r="117" spans="1:13" x14ac:dyDescent="0.2">
      <c r="D117" s="92"/>
      <c r="E117" s="92"/>
      <c r="F117" s="92"/>
      <c r="G117" s="92"/>
      <c r="H117" s="92"/>
      <c r="I117" s="92"/>
      <c r="J117" s="92"/>
      <c r="K117" s="92"/>
      <c r="L117" s="92"/>
      <c r="M117" s="92"/>
    </row>
    <row r="118" spans="1:13" x14ac:dyDescent="0.2">
      <c r="D118" s="92"/>
      <c r="E118" s="92"/>
      <c r="F118" s="92"/>
      <c r="G118" s="92"/>
      <c r="H118" s="92"/>
      <c r="I118" s="92"/>
      <c r="J118" s="92"/>
      <c r="K118" s="92"/>
      <c r="L118" s="92"/>
      <c r="M118" s="66" t="s">
        <v>335</v>
      </c>
    </row>
  </sheetData>
  <phoneticPr fontId="16" type="noConversion"/>
  <hyperlinks>
    <hyperlink ref="M2" location="INHALT!A1" display="INHALT!A1" xr:uid="{DAD1298F-3968-44DF-B43D-167A777DC283}"/>
  </hyperlinks>
  <printOptions horizontalCentered="1"/>
  <pageMargins left="0.59055118110236227" right="0.39370078740157483" top="0.59055118110236227" bottom="0.59055118110236227" header="0.51181102362204722" footer="0.51181102362204722"/>
  <pageSetup paperSize="9" scale="77" firstPageNumber="70" pageOrder="overThenDown" orientation="portrait" useFirstPageNumber="1" r:id="rId1"/>
  <headerFooter alignWithMargins="0">
    <oddFooter>&amp;CSeite &amp;P</oddFooter>
  </headerFooter>
  <rowBreaks count="1" manualBreakCount="1">
    <brk id="63"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sheetPr>
  <dimension ref="A1:O272"/>
  <sheetViews>
    <sheetView zoomScaleNormal="100" workbookViewId="0">
      <pane xSplit="2" ySplit="5" topLeftCell="C6" activePane="bottomRight" state="frozen"/>
      <selection activeCell="A80" sqref="A80:XFD80"/>
      <selection pane="topRight" activeCell="A80" sqref="A80:XFD80"/>
      <selection pane="bottomLeft" activeCell="A80" sqref="A80:XFD80"/>
      <selection pane="bottomRight" activeCell="L78" sqref="L78"/>
    </sheetView>
  </sheetViews>
  <sheetFormatPr baseColWidth="10" defaultColWidth="11.28515625" defaultRowHeight="12.75" x14ac:dyDescent="0.2"/>
  <cols>
    <col min="1" max="1" width="5.42578125" style="7" customWidth="1"/>
    <col min="2" max="2" width="22" style="7" bestFit="1" customWidth="1"/>
    <col min="3" max="3" width="9.5703125" style="7" customWidth="1"/>
    <col min="4" max="4" width="7.7109375" style="7" bestFit="1" customWidth="1"/>
    <col min="5" max="5" width="8.5703125" style="7" customWidth="1"/>
    <col min="6" max="7" width="7.85546875" style="7" customWidth="1"/>
    <col min="8" max="8" width="9.28515625" style="41" customWidth="1"/>
    <col min="9" max="9" width="10.28515625" style="41" bestFit="1" customWidth="1"/>
    <col min="10" max="10" width="10.42578125" style="41" customWidth="1"/>
    <col min="11" max="11" width="11.28515625" style="7"/>
    <col min="16" max="16384" width="11.28515625" style="7"/>
  </cols>
  <sheetData>
    <row r="1" spans="1:13" ht="7.9" customHeight="1" x14ac:dyDescent="0.2">
      <c r="A1" s="1061">
        <v>2020</v>
      </c>
      <c r="B1" s="390"/>
      <c r="C1" s="390"/>
      <c r="D1" s="390"/>
      <c r="E1" s="390"/>
      <c r="F1" s="390"/>
      <c r="G1" s="390"/>
      <c r="H1" s="390"/>
      <c r="I1" s="390"/>
      <c r="J1" s="390"/>
    </row>
    <row r="2" spans="1:13" ht="15.75" x14ac:dyDescent="0.2">
      <c r="A2" s="438" t="s">
        <v>527</v>
      </c>
      <c r="B2" s="439"/>
      <c r="C2" s="439"/>
      <c r="D2" s="439"/>
      <c r="E2" s="439"/>
      <c r="F2" s="439"/>
      <c r="G2" s="439"/>
      <c r="H2" s="439"/>
      <c r="I2" s="439"/>
      <c r="J2" s="1068" t="str">
        <f>HYPERLINK("[Kleinräumige Statistik Daten Prototyp.xlsx]INHALT!A1","zum Inhaltsverzeichnis")</f>
        <v>zum Inhaltsverzeichnis</v>
      </c>
    </row>
    <row r="3" spans="1:13" ht="7.9" customHeight="1" x14ac:dyDescent="0.2">
      <c r="A3" s="390"/>
      <c r="B3" s="390"/>
      <c r="C3" s="390"/>
      <c r="D3" s="390"/>
      <c r="E3" s="390"/>
      <c r="F3" s="390"/>
      <c r="G3" s="390"/>
      <c r="H3" s="390"/>
      <c r="I3" s="390"/>
      <c r="J3" s="390"/>
    </row>
    <row r="4" spans="1:13" ht="75" x14ac:dyDescent="0.2">
      <c r="A4" s="486" t="s">
        <v>100</v>
      </c>
      <c r="B4" s="505" t="s">
        <v>101</v>
      </c>
      <c r="C4" s="504" t="s">
        <v>350</v>
      </c>
      <c r="D4" s="503" t="s">
        <v>321</v>
      </c>
      <c r="E4" s="503" t="s">
        <v>351</v>
      </c>
      <c r="F4" s="503" t="s">
        <v>32</v>
      </c>
      <c r="G4" s="503" t="s">
        <v>300</v>
      </c>
      <c r="H4" s="503" t="s">
        <v>320</v>
      </c>
      <c r="I4" s="503" t="s">
        <v>33</v>
      </c>
      <c r="J4" s="510" t="s">
        <v>322</v>
      </c>
    </row>
    <row r="5" spans="1:13" ht="11.45" customHeight="1" x14ac:dyDescent="0.2">
      <c r="A5" s="507"/>
      <c r="B5" s="506"/>
      <c r="C5" s="531" t="s">
        <v>224</v>
      </c>
      <c r="D5" s="532" t="s">
        <v>224</v>
      </c>
      <c r="E5" s="532" t="s">
        <v>224</v>
      </c>
      <c r="F5" s="532" t="s">
        <v>224</v>
      </c>
      <c r="G5" s="532" t="s">
        <v>348</v>
      </c>
      <c r="H5" s="532" t="s">
        <v>224</v>
      </c>
      <c r="I5" s="532" t="s">
        <v>224</v>
      </c>
      <c r="J5" s="533" t="s">
        <v>293</v>
      </c>
    </row>
    <row r="6" spans="1:13" ht="9" customHeight="1" x14ac:dyDescent="0.2">
      <c r="A6" s="502"/>
      <c r="B6" s="502"/>
      <c r="C6" s="502"/>
      <c r="D6" s="502"/>
      <c r="E6" s="502"/>
      <c r="F6" s="502"/>
      <c r="G6" s="502"/>
      <c r="H6" s="502"/>
      <c r="I6" s="502"/>
      <c r="J6" s="502"/>
    </row>
    <row r="7" spans="1:13" ht="13.15" customHeight="1" x14ac:dyDescent="0.2">
      <c r="A7" s="383">
        <v>10</v>
      </c>
      <c r="B7" s="61" t="s">
        <v>37</v>
      </c>
      <c r="C7" s="319" t="s">
        <v>528</v>
      </c>
      <c r="D7" s="315">
        <v>0</v>
      </c>
      <c r="E7" s="315" t="s">
        <v>528</v>
      </c>
      <c r="F7" s="315" t="s">
        <v>528</v>
      </c>
      <c r="G7" s="315" t="s">
        <v>528</v>
      </c>
      <c r="H7" s="450" t="s">
        <v>528</v>
      </c>
      <c r="I7" s="450" t="s">
        <v>528</v>
      </c>
      <c r="J7" s="481" t="s">
        <v>528</v>
      </c>
      <c r="M7" s="816"/>
    </row>
    <row r="8" spans="1:13" ht="13.15" customHeight="1" x14ac:dyDescent="0.2">
      <c r="A8" s="383">
        <v>11</v>
      </c>
      <c r="B8" s="61" t="s">
        <v>38</v>
      </c>
      <c r="C8" s="319" t="s">
        <v>528</v>
      </c>
      <c r="D8" s="315">
        <v>0</v>
      </c>
      <c r="E8" s="315">
        <v>0</v>
      </c>
      <c r="F8" s="315">
        <v>0</v>
      </c>
      <c r="G8" s="315">
        <v>0</v>
      </c>
      <c r="H8" s="450" t="s">
        <v>528</v>
      </c>
      <c r="I8" s="450" t="s">
        <v>528</v>
      </c>
      <c r="J8" s="481" t="s">
        <v>528</v>
      </c>
      <c r="M8" s="816"/>
    </row>
    <row r="9" spans="1:13" ht="13.15" customHeight="1" x14ac:dyDescent="0.2">
      <c r="A9" s="383">
        <v>12</v>
      </c>
      <c r="B9" s="61" t="s">
        <v>90</v>
      </c>
      <c r="C9" s="319" t="s">
        <v>528</v>
      </c>
      <c r="D9" s="315">
        <v>1</v>
      </c>
      <c r="E9" s="315">
        <v>3</v>
      </c>
      <c r="F9" s="315">
        <v>10</v>
      </c>
      <c r="G9" s="315">
        <v>278</v>
      </c>
      <c r="H9" s="450">
        <v>3</v>
      </c>
      <c r="I9" s="450">
        <v>3.3333333333333335</v>
      </c>
      <c r="J9" s="481">
        <v>92.666666666666671</v>
      </c>
      <c r="M9" s="816"/>
    </row>
    <row r="10" spans="1:13" ht="13.15" customHeight="1" x14ac:dyDescent="0.2">
      <c r="A10" s="383">
        <v>13</v>
      </c>
      <c r="B10" s="61" t="s">
        <v>39</v>
      </c>
      <c r="C10" s="319" t="s">
        <v>528</v>
      </c>
      <c r="D10" s="315">
        <v>1</v>
      </c>
      <c r="E10" s="315">
        <v>5</v>
      </c>
      <c r="F10" s="315">
        <v>20</v>
      </c>
      <c r="G10" s="315">
        <v>549</v>
      </c>
      <c r="H10" s="450">
        <v>5</v>
      </c>
      <c r="I10" s="450">
        <v>4</v>
      </c>
      <c r="J10" s="481">
        <v>109.8</v>
      </c>
      <c r="M10" s="816"/>
    </row>
    <row r="11" spans="1:13" ht="13.15" customHeight="1" x14ac:dyDescent="0.2">
      <c r="A11" s="383">
        <v>14</v>
      </c>
      <c r="B11" s="61" t="s">
        <v>40</v>
      </c>
      <c r="C11" s="319">
        <v>-1</v>
      </c>
      <c r="D11" s="315">
        <v>5</v>
      </c>
      <c r="E11" s="315">
        <v>99</v>
      </c>
      <c r="F11" s="315">
        <v>322</v>
      </c>
      <c r="G11" s="315">
        <v>5454</v>
      </c>
      <c r="H11" s="450">
        <v>19.8</v>
      </c>
      <c r="I11" s="450">
        <v>3.2525252525252526</v>
      </c>
      <c r="J11" s="481">
        <v>55.090909090909093</v>
      </c>
      <c r="M11" s="816"/>
    </row>
    <row r="12" spans="1:13" ht="13.15" customHeight="1" x14ac:dyDescent="0.2">
      <c r="A12" s="383">
        <v>15</v>
      </c>
      <c r="B12" s="61" t="s">
        <v>41</v>
      </c>
      <c r="C12" s="319" t="s">
        <v>528</v>
      </c>
      <c r="D12" s="315">
        <v>1</v>
      </c>
      <c r="E12" s="315">
        <v>2</v>
      </c>
      <c r="F12" s="315">
        <v>16</v>
      </c>
      <c r="G12" s="315">
        <v>433</v>
      </c>
      <c r="H12" s="450">
        <v>2</v>
      </c>
      <c r="I12" s="450">
        <v>8</v>
      </c>
      <c r="J12" s="481">
        <v>216.5</v>
      </c>
      <c r="M12" s="816"/>
    </row>
    <row r="13" spans="1:13" ht="13.15" customHeight="1" x14ac:dyDescent="0.2">
      <c r="A13" s="383">
        <v>16</v>
      </c>
      <c r="B13" s="61" t="s">
        <v>99</v>
      </c>
      <c r="C13" s="319" t="s">
        <v>528</v>
      </c>
      <c r="D13" s="315">
        <v>2</v>
      </c>
      <c r="E13" s="315">
        <v>7</v>
      </c>
      <c r="F13" s="315">
        <v>22</v>
      </c>
      <c r="G13" s="315">
        <v>636</v>
      </c>
      <c r="H13" s="450">
        <v>3.5</v>
      </c>
      <c r="I13" s="450">
        <v>3.1428571428571428</v>
      </c>
      <c r="J13" s="481">
        <v>90.857142857142861</v>
      </c>
      <c r="M13" s="816"/>
    </row>
    <row r="14" spans="1:13" ht="13.15" customHeight="1" x14ac:dyDescent="0.2">
      <c r="A14" s="383">
        <v>17</v>
      </c>
      <c r="B14" s="61" t="s">
        <v>42</v>
      </c>
      <c r="C14" s="319">
        <v>1</v>
      </c>
      <c r="D14" s="315">
        <v>0</v>
      </c>
      <c r="E14" s="315">
        <v>0</v>
      </c>
      <c r="F14" s="315">
        <v>0</v>
      </c>
      <c r="G14" s="315">
        <v>0</v>
      </c>
      <c r="H14" s="450" t="s">
        <v>528</v>
      </c>
      <c r="I14" s="450" t="s">
        <v>528</v>
      </c>
      <c r="J14" s="481" t="s">
        <v>528</v>
      </c>
      <c r="M14" s="816"/>
    </row>
    <row r="15" spans="1:13" ht="13.15" customHeight="1" x14ac:dyDescent="0.2">
      <c r="A15" s="383">
        <v>21</v>
      </c>
      <c r="B15" s="61" t="s">
        <v>43</v>
      </c>
      <c r="C15" s="319" t="s">
        <v>528</v>
      </c>
      <c r="D15" s="315">
        <v>2</v>
      </c>
      <c r="E15" s="315">
        <v>21</v>
      </c>
      <c r="F15" s="315">
        <v>34</v>
      </c>
      <c r="G15" s="315">
        <v>1014</v>
      </c>
      <c r="H15" s="450">
        <v>10.5</v>
      </c>
      <c r="I15" s="450">
        <v>1.6190476190476191</v>
      </c>
      <c r="J15" s="481">
        <v>48.285714285714285</v>
      </c>
      <c r="M15" s="816"/>
    </row>
    <row r="16" spans="1:13" ht="13.15" customHeight="1" x14ac:dyDescent="0.2">
      <c r="A16" s="383">
        <v>22</v>
      </c>
      <c r="B16" s="61" t="s">
        <v>44</v>
      </c>
      <c r="C16" s="319" t="s">
        <v>528</v>
      </c>
      <c r="D16" s="315">
        <v>2</v>
      </c>
      <c r="E16" s="315">
        <v>2</v>
      </c>
      <c r="F16" s="315">
        <v>12</v>
      </c>
      <c r="G16" s="315">
        <v>190</v>
      </c>
      <c r="H16" s="450">
        <v>1</v>
      </c>
      <c r="I16" s="450">
        <v>6</v>
      </c>
      <c r="J16" s="481">
        <v>95</v>
      </c>
      <c r="M16" s="816"/>
    </row>
    <row r="17" spans="1:13" ht="13.15" customHeight="1" x14ac:dyDescent="0.2">
      <c r="A17" s="383">
        <v>23</v>
      </c>
      <c r="B17" s="61" t="s">
        <v>45</v>
      </c>
      <c r="C17" s="319" t="s">
        <v>528</v>
      </c>
      <c r="D17" s="315">
        <v>0</v>
      </c>
      <c r="E17" s="315" t="s">
        <v>528</v>
      </c>
      <c r="F17" s="315" t="s">
        <v>528</v>
      </c>
      <c r="G17" s="315" t="s">
        <v>528</v>
      </c>
      <c r="H17" s="450" t="s">
        <v>528</v>
      </c>
      <c r="I17" s="450" t="s">
        <v>528</v>
      </c>
      <c r="J17" s="481" t="s">
        <v>528</v>
      </c>
      <c r="M17" s="816"/>
    </row>
    <row r="18" spans="1:13" ht="13.15" customHeight="1" x14ac:dyDescent="0.2">
      <c r="A18" s="383">
        <v>24</v>
      </c>
      <c r="B18" s="61" t="s">
        <v>46</v>
      </c>
      <c r="C18" s="319" t="s">
        <v>528</v>
      </c>
      <c r="D18" s="315">
        <v>0</v>
      </c>
      <c r="E18" s="315">
        <v>1</v>
      </c>
      <c r="F18" s="315">
        <v>3</v>
      </c>
      <c r="G18" s="315">
        <v>81</v>
      </c>
      <c r="H18" s="450" t="s">
        <v>528</v>
      </c>
      <c r="I18" s="450">
        <v>3</v>
      </c>
      <c r="J18" s="481">
        <v>81</v>
      </c>
      <c r="M18" s="816"/>
    </row>
    <row r="19" spans="1:13" ht="13.15" customHeight="1" x14ac:dyDescent="0.2">
      <c r="A19" s="383">
        <v>25</v>
      </c>
      <c r="B19" s="61" t="s">
        <v>180</v>
      </c>
      <c r="C19" s="319">
        <v>1</v>
      </c>
      <c r="D19" s="315">
        <v>0</v>
      </c>
      <c r="E19" s="315">
        <v>0</v>
      </c>
      <c r="F19" s="315">
        <v>0</v>
      </c>
      <c r="G19" s="315">
        <v>0</v>
      </c>
      <c r="H19" s="450" t="s">
        <v>528</v>
      </c>
      <c r="I19" s="450" t="s">
        <v>528</v>
      </c>
      <c r="J19" s="481" t="s">
        <v>528</v>
      </c>
      <c r="M19" s="816"/>
    </row>
    <row r="20" spans="1:13" ht="13.15" customHeight="1" x14ac:dyDescent="0.2">
      <c r="A20" s="383">
        <v>26</v>
      </c>
      <c r="B20" s="61" t="s">
        <v>164</v>
      </c>
      <c r="C20" s="319" t="s">
        <v>528</v>
      </c>
      <c r="D20" s="315">
        <v>3</v>
      </c>
      <c r="E20" s="315">
        <v>48</v>
      </c>
      <c r="F20" s="315">
        <v>148</v>
      </c>
      <c r="G20" s="315">
        <v>2748</v>
      </c>
      <c r="H20" s="450">
        <v>16</v>
      </c>
      <c r="I20" s="450">
        <v>3.0833333333333335</v>
      </c>
      <c r="J20" s="481">
        <v>57.25</v>
      </c>
      <c r="M20" s="816"/>
    </row>
    <row r="21" spans="1:13" ht="13.15" customHeight="1" x14ac:dyDescent="0.2">
      <c r="A21" s="383">
        <v>31</v>
      </c>
      <c r="B21" s="61" t="s">
        <v>47</v>
      </c>
      <c r="C21" s="319" t="s">
        <v>528</v>
      </c>
      <c r="D21" s="315">
        <v>4</v>
      </c>
      <c r="E21" s="315">
        <v>58</v>
      </c>
      <c r="F21" s="315">
        <v>104</v>
      </c>
      <c r="G21" s="315">
        <v>3106</v>
      </c>
      <c r="H21" s="450">
        <v>14.5</v>
      </c>
      <c r="I21" s="450">
        <v>1.7931034482758621</v>
      </c>
      <c r="J21" s="481">
        <v>53.551724137931032</v>
      </c>
      <c r="M21" s="816"/>
    </row>
    <row r="22" spans="1:13" ht="13.15" customHeight="1" x14ac:dyDescent="0.2">
      <c r="A22" s="383">
        <v>32</v>
      </c>
      <c r="B22" s="61" t="s">
        <v>48</v>
      </c>
      <c r="C22" s="319" t="s">
        <v>528</v>
      </c>
      <c r="D22" s="315">
        <v>4</v>
      </c>
      <c r="E22" s="315">
        <v>41</v>
      </c>
      <c r="F22" s="315">
        <v>116</v>
      </c>
      <c r="G22" s="315">
        <v>2785</v>
      </c>
      <c r="H22" s="450">
        <v>10.25</v>
      </c>
      <c r="I22" s="450">
        <v>2.8292682926829267</v>
      </c>
      <c r="J22" s="481">
        <v>67.926829268292678</v>
      </c>
      <c r="M22" s="816"/>
    </row>
    <row r="23" spans="1:13" ht="13.15" customHeight="1" x14ac:dyDescent="0.2">
      <c r="A23" s="383">
        <v>33</v>
      </c>
      <c r="B23" s="61" t="s">
        <v>181</v>
      </c>
      <c r="C23" s="319" t="s">
        <v>528</v>
      </c>
      <c r="D23" s="315">
        <v>0</v>
      </c>
      <c r="E23" s="315" t="s">
        <v>528</v>
      </c>
      <c r="F23" s="315" t="s">
        <v>528</v>
      </c>
      <c r="G23" s="315" t="s">
        <v>528</v>
      </c>
      <c r="H23" s="450" t="s">
        <v>528</v>
      </c>
      <c r="I23" s="450" t="s">
        <v>528</v>
      </c>
      <c r="J23" s="481" t="s">
        <v>528</v>
      </c>
      <c r="M23" s="816"/>
    </row>
    <row r="24" spans="1:13" ht="13.15" customHeight="1" x14ac:dyDescent="0.2">
      <c r="A24" s="383">
        <v>34</v>
      </c>
      <c r="B24" s="61" t="s">
        <v>49</v>
      </c>
      <c r="C24" s="319" t="s">
        <v>528</v>
      </c>
      <c r="D24" s="315">
        <v>13</v>
      </c>
      <c r="E24" s="315">
        <v>80</v>
      </c>
      <c r="F24" s="315">
        <v>150</v>
      </c>
      <c r="G24" s="315">
        <v>3826</v>
      </c>
      <c r="H24" s="450">
        <v>6.1538461538461542</v>
      </c>
      <c r="I24" s="450">
        <v>1.875</v>
      </c>
      <c r="J24" s="481">
        <v>47.825000000000003</v>
      </c>
      <c r="M24" s="816"/>
    </row>
    <row r="25" spans="1:13" ht="13.15" customHeight="1" x14ac:dyDescent="0.2">
      <c r="A25" s="383">
        <v>35</v>
      </c>
      <c r="B25" s="61" t="s">
        <v>91</v>
      </c>
      <c r="C25" s="319" t="s">
        <v>528</v>
      </c>
      <c r="D25" s="315">
        <v>0</v>
      </c>
      <c r="E25" s="315" t="s">
        <v>528</v>
      </c>
      <c r="F25" s="315" t="s">
        <v>528</v>
      </c>
      <c r="G25" s="315" t="s">
        <v>528</v>
      </c>
      <c r="H25" s="450" t="s">
        <v>528</v>
      </c>
      <c r="I25" s="450" t="s">
        <v>528</v>
      </c>
      <c r="J25" s="481" t="s">
        <v>528</v>
      </c>
      <c r="M25" s="816"/>
    </row>
    <row r="26" spans="1:13" ht="13.15" customHeight="1" x14ac:dyDescent="0.2">
      <c r="A26" s="383">
        <v>36</v>
      </c>
      <c r="B26" s="61" t="s">
        <v>50</v>
      </c>
      <c r="C26" s="319">
        <v>1</v>
      </c>
      <c r="D26" s="315">
        <v>2</v>
      </c>
      <c r="E26" s="315">
        <v>13</v>
      </c>
      <c r="F26" s="315">
        <v>40</v>
      </c>
      <c r="G26" s="315">
        <v>1068</v>
      </c>
      <c r="H26" s="450">
        <v>6.5</v>
      </c>
      <c r="I26" s="450">
        <v>3.0769230769230771</v>
      </c>
      <c r="J26" s="481">
        <v>82.15384615384616</v>
      </c>
      <c r="M26" s="816"/>
    </row>
    <row r="27" spans="1:13" ht="13.15" customHeight="1" x14ac:dyDescent="0.2">
      <c r="A27" s="383">
        <v>41</v>
      </c>
      <c r="B27" s="61" t="s">
        <v>51</v>
      </c>
      <c r="C27" s="319" t="s">
        <v>528</v>
      </c>
      <c r="D27" s="315">
        <v>10</v>
      </c>
      <c r="E27" s="315">
        <v>78</v>
      </c>
      <c r="F27" s="315">
        <v>221</v>
      </c>
      <c r="G27" s="315">
        <v>5783</v>
      </c>
      <c r="H27" s="450">
        <v>7.8</v>
      </c>
      <c r="I27" s="450">
        <v>2.8333333333333335</v>
      </c>
      <c r="J27" s="481">
        <v>74.141025641025635</v>
      </c>
      <c r="M27" s="816"/>
    </row>
    <row r="28" spans="1:13" ht="13.15" customHeight="1" x14ac:dyDescent="0.2">
      <c r="A28" s="383">
        <v>42</v>
      </c>
      <c r="B28" s="61" t="s">
        <v>52</v>
      </c>
      <c r="C28" s="319" t="s">
        <v>528</v>
      </c>
      <c r="D28" s="315">
        <v>4</v>
      </c>
      <c r="E28" s="315">
        <v>7</v>
      </c>
      <c r="F28" s="315">
        <v>32</v>
      </c>
      <c r="G28" s="315">
        <v>716</v>
      </c>
      <c r="H28" s="450">
        <v>1.75</v>
      </c>
      <c r="I28" s="450">
        <v>4.5714285714285712</v>
      </c>
      <c r="J28" s="481">
        <v>102.28571428571429</v>
      </c>
      <c r="M28" s="816"/>
    </row>
    <row r="29" spans="1:13" ht="13.15" customHeight="1" x14ac:dyDescent="0.2">
      <c r="A29" s="383">
        <v>43</v>
      </c>
      <c r="B29" s="61" t="s">
        <v>53</v>
      </c>
      <c r="C29" s="319">
        <v>-1</v>
      </c>
      <c r="D29" s="315">
        <v>7</v>
      </c>
      <c r="E29" s="315">
        <v>56</v>
      </c>
      <c r="F29" s="315">
        <v>115</v>
      </c>
      <c r="G29" s="315">
        <v>2826</v>
      </c>
      <c r="H29" s="450">
        <v>8</v>
      </c>
      <c r="I29" s="450">
        <v>2.0535714285714284</v>
      </c>
      <c r="J29" s="481">
        <v>50.464285714285715</v>
      </c>
      <c r="M29" s="816"/>
    </row>
    <row r="30" spans="1:13" ht="13.15" customHeight="1" x14ac:dyDescent="0.2">
      <c r="A30" s="383">
        <v>44</v>
      </c>
      <c r="B30" s="61" t="s">
        <v>54</v>
      </c>
      <c r="C30" s="319" t="s">
        <v>528</v>
      </c>
      <c r="D30" s="315">
        <v>4</v>
      </c>
      <c r="E30" s="315">
        <v>41</v>
      </c>
      <c r="F30" s="315">
        <v>96</v>
      </c>
      <c r="G30" s="315">
        <v>2905</v>
      </c>
      <c r="H30" s="450">
        <v>10.25</v>
      </c>
      <c r="I30" s="450">
        <v>2.3414634146341462</v>
      </c>
      <c r="J30" s="481">
        <v>70.853658536585371</v>
      </c>
      <c r="M30" s="816"/>
    </row>
    <row r="31" spans="1:13" ht="13.15" customHeight="1" x14ac:dyDescent="0.2">
      <c r="A31" s="383">
        <v>45</v>
      </c>
      <c r="B31" s="61" t="s">
        <v>55</v>
      </c>
      <c r="C31" s="319">
        <v>2</v>
      </c>
      <c r="D31" s="315">
        <v>0</v>
      </c>
      <c r="E31" s="315">
        <v>0</v>
      </c>
      <c r="F31" s="315">
        <v>0</v>
      </c>
      <c r="G31" s="315">
        <v>0</v>
      </c>
      <c r="H31" s="450" t="s">
        <v>528</v>
      </c>
      <c r="I31" s="450" t="s">
        <v>528</v>
      </c>
      <c r="J31" s="481" t="s">
        <v>528</v>
      </c>
      <c r="M31" s="816"/>
    </row>
    <row r="32" spans="1:13" ht="13.15" customHeight="1" x14ac:dyDescent="0.2">
      <c r="A32" s="383">
        <v>46</v>
      </c>
      <c r="B32" s="61" t="s">
        <v>56</v>
      </c>
      <c r="C32" s="319" t="s">
        <v>528</v>
      </c>
      <c r="D32" s="315">
        <v>2</v>
      </c>
      <c r="E32" s="315">
        <v>2</v>
      </c>
      <c r="F32" s="315">
        <v>14</v>
      </c>
      <c r="G32" s="315">
        <v>225</v>
      </c>
      <c r="H32" s="450">
        <v>1</v>
      </c>
      <c r="I32" s="450">
        <v>7</v>
      </c>
      <c r="J32" s="481">
        <v>112.5</v>
      </c>
      <c r="M32" s="816"/>
    </row>
    <row r="33" spans="1:13" ht="13.15" customHeight="1" x14ac:dyDescent="0.2">
      <c r="A33" s="383">
        <v>47</v>
      </c>
      <c r="B33" s="61" t="s">
        <v>57</v>
      </c>
      <c r="C33" s="319" t="s">
        <v>528</v>
      </c>
      <c r="D33" s="315">
        <v>12</v>
      </c>
      <c r="E33" s="315">
        <v>12</v>
      </c>
      <c r="F33" s="315">
        <v>57</v>
      </c>
      <c r="G33" s="315">
        <v>1737</v>
      </c>
      <c r="H33" s="450">
        <v>1</v>
      </c>
      <c r="I33" s="450">
        <v>4.75</v>
      </c>
      <c r="J33" s="481">
        <v>144.75</v>
      </c>
      <c r="M33" s="816"/>
    </row>
    <row r="34" spans="1:13" ht="13.15" customHeight="1" x14ac:dyDescent="0.2">
      <c r="A34" s="383">
        <v>48</v>
      </c>
      <c r="B34" s="61" t="s">
        <v>58</v>
      </c>
      <c r="C34" s="319" t="s">
        <v>528</v>
      </c>
      <c r="D34" s="315">
        <v>0</v>
      </c>
      <c r="E34" s="315" t="s">
        <v>528</v>
      </c>
      <c r="F34" s="315" t="s">
        <v>528</v>
      </c>
      <c r="G34" s="315" t="s">
        <v>528</v>
      </c>
      <c r="H34" s="450" t="s">
        <v>528</v>
      </c>
      <c r="I34" s="450" t="s">
        <v>528</v>
      </c>
      <c r="J34" s="481" t="s">
        <v>528</v>
      </c>
      <c r="M34" s="816"/>
    </row>
    <row r="35" spans="1:13" ht="13.15" customHeight="1" x14ac:dyDescent="0.2">
      <c r="A35" s="383">
        <v>51</v>
      </c>
      <c r="B35" s="61" t="s">
        <v>59</v>
      </c>
      <c r="C35" s="319" t="s">
        <v>528</v>
      </c>
      <c r="D35" s="315">
        <v>4</v>
      </c>
      <c r="E35" s="315">
        <v>14</v>
      </c>
      <c r="F35" s="315">
        <v>51</v>
      </c>
      <c r="G35" s="315">
        <v>1547</v>
      </c>
      <c r="H35" s="450">
        <v>3.5</v>
      </c>
      <c r="I35" s="450">
        <v>3.6428571428571428</v>
      </c>
      <c r="J35" s="481">
        <v>110.5</v>
      </c>
      <c r="M35" s="816"/>
    </row>
    <row r="36" spans="1:13" ht="13.15" customHeight="1" x14ac:dyDescent="0.2">
      <c r="A36" s="383">
        <v>52</v>
      </c>
      <c r="B36" s="61" t="s">
        <v>132</v>
      </c>
      <c r="C36" s="319" t="s">
        <v>528</v>
      </c>
      <c r="D36" s="315">
        <v>4</v>
      </c>
      <c r="E36" s="315">
        <v>20</v>
      </c>
      <c r="F36" s="315">
        <v>56</v>
      </c>
      <c r="G36" s="315">
        <v>1402</v>
      </c>
      <c r="H36" s="450">
        <v>5</v>
      </c>
      <c r="I36" s="450">
        <v>2.8</v>
      </c>
      <c r="J36" s="481">
        <v>70.099999999999994</v>
      </c>
      <c r="M36" s="816"/>
    </row>
    <row r="37" spans="1:13" ht="13.15" customHeight="1" x14ac:dyDescent="0.2">
      <c r="A37" s="383">
        <v>53</v>
      </c>
      <c r="B37" s="61" t="s">
        <v>60</v>
      </c>
      <c r="C37" s="319" t="s">
        <v>528</v>
      </c>
      <c r="D37" s="315">
        <v>6</v>
      </c>
      <c r="E37" s="315">
        <v>14</v>
      </c>
      <c r="F37" s="315">
        <v>56</v>
      </c>
      <c r="G37" s="315">
        <v>1164</v>
      </c>
      <c r="H37" s="450">
        <v>2.3333333333333335</v>
      </c>
      <c r="I37" s="450">
        <v>4</v>
      </c>
      <c r="J37" s="481">
        <v>83.142857142857139</v>
      </c>
      <c r="M37" s="816"/>
    </row>
    <row r="38" spans="1:13" ht="13.15" customHeight="1" x14ac:dyDescent="0.2">
      <c r="A38" s="383">
        <v>54</v>
      </c>
      <c r="B38" s="61" t="s">
        <v>135</v>
      </c>
      <c r="C38" s="319" t="s">
        <v>528</v>
      </c>
      <c r="D38" s="315">
        <v>1</v>
      </c>
      <c r="E38" s="315">
        <v>1</v>
      </c>
      <c r="F38" s="315">
        <v>6</v>
      </c>
      <c r="G38" s="315">
        <v>247</v>
      </c>
      <c r="H38" s="450">
        <v>1</v>
      </c>
      <c r="I38" s="450">
        <v>6</v>
      </c>
      <c r="J38" s="481">
        <v>247</v>
      </c>
      <c r="M38" s="816"/>
    </row>
    <row r="39" spans="1:13" ht="13.15" customHeight="1" x14ac:dyDescent="0.2">
      <c r="A39" s="383">
        <v>55</v>
      </c>
      <c r="B39" s="61" t="s">
        <v>166</v>
      </c>
      <c r="C39" s="319" t="s">
        <v>528</v>
      </c>
      <c r="D39" s="315">
        <v>22</v>
      </c>
      <c r="E39" s="315">
        <v>36</v>
      </c>
      <c r="F39" s="315">
        <v>142</v>
      </c>
      <c r="G39" s="315">
        <v>3975</v>
      </c>
      <c r="H39" s="450">
        <v>1.6363636363636365</v>
      </c>
      <c r="I39" s="450">
        <v>3.9444444444444446</v>
      </c>
      <c r="J39" s="481">
        <v>110.41666666666667</v>
      </c>
      <c r="M39" s="816"/>
    </row>
    <row r="40" spans="1:13" ht="13.15" customHeight="1" x14ac:dyDescent="0.2">
      <c r="A40" s="383">
        <v>61</v>
      </c>
      <c r="B40" s="61" t="s">
        <v>64</v>
      </c>
      <c r="C40" s="319" t="s">
        <v>528</v>
      </c>
      <c r="D40" s="315">
        <v>8</v>
      </c>
      <c r="E40" s="315">
        <v>18</v>
      </c>
      <c r="F40" s="315">
        <v>80</v>
      </c>
      <c r="G40" s="315">
        <v>2069</v>
      </c>
      <c r="H40" s="450">
        <v>2.25</v>
      </c>
      <c r="I40" s="450">
        <v>4.4444444444444446</v>
      </c>
      <c r="J40" s="481">
        <v>114.94444444444444</v>
      </c>
      <c r="M40" s="816"/>
    </row>
    <row r="41" spans="1:13" ht="13.15" customHeight="1" x14ac:dyDescent="0.2">
      <c r="A41" s="383">
        <v>62</v>
      </c>
      <c r="B41" s="61" t="s">
        <v>65</v>
      </c>
      <c r="C41" s="319" t="s">
        <v>528</v>
      </c>
      <c r="D41" s="315">
        <v>4</v>
      </c>
      <c r="E41" s="315">
        <v>5</v>
      </c>
      <c r="F41" s="315">
        <v>31</v>
      </c>
      <c r="G41" s="315">
        <v>761</v>
      </c>
      <c r="H41" s="450">
        <v>1.25</v>
      </c>
      <c r="I41" s="450">
        <v>6.2</v>
      </c>
      <c r="J41" s="481">
        <v>152.19999999999999</v>
      </c>
      <c r="M41" s="816"/>
    </row>
    <row r="42" spans="1:13" ht="13.15" customHeight="1" x14ac:dyDescent="0.2">
      <c r="A42" s="383">
        <v>63</v>
      </c>
      <c r="B42" s="61" t="s">
        <v>66</v>
      </c>
      <c r="C42" s="319">
        <v>1</v>
      </c>
      <c r="D42" s="315">
        <v>13</v>
      </c>
      <c r="E42" s="315">
        <v>13</v>
      </c>
      <c r="F42" s="315">
        <v>80</v>
      </c>
      <c r="G42" s="315">
        <v>2088</v>
      </c>
      <c r="H42" s="450">
        <v>1</v>
      </c>
      <c r="I42" s="450">
        <v>6.1538461538461542</v>
      </c>
      <c r="J42" s="481">
        <v>160.61538461538461</v>
      </c>
      <c r="M42" s="816"/>
    </row>
    <row r="43" spans="1:13" ht="13.15" customHeight="1" x14ac:dyDescent="0.2">
      <c r="A43" s="383">
        <v>64</v>
      </c>
      <c r="B43" s="61" t="s">
        <v>67</v>
      </c>
      <c r="C43" s="319" t="s">
        <v>528</v>
      </c>
      <c r="D43" s="315">
        <v>2</v>
      </c>
      <c r="E43" s="315">
        <v>2</v>
      </c>
      <c r="F43" s="315">
        <v>11</v>
      </c>
      <c r="G43" s="315">
        <v>220</v>
      </c>
      <c r="H43" s="450">
        <v>1</v>
      </c>
      <c r="I43" s="450">
        <v>5.5</v>
      </c>
      <c r="J43" s="481">
        <v>110</v>
      </c>
      <c r="M43" s="816"/>
    </row>
    <row r="44" spans="1:13" ht="13.15" customHeight="1" x14ac:dyDescent="0.2">
      <c r="A44" s="383">
        <v>65</v>
      </c>
      <c r="B44" s="61" t="s">
        <v>68</v>
      </c>
      <c r="C44" s="319" t="s">
        <v>528</v>
      </c>
      <c r="D44" s="315">
        <v>1</v>
      </c>
      <c r="E44" s="315">
        <v>2</v>
      </c>
      <c r="F44" s="315">
        <v>11</v>
      </c>
      <c r="G44" s="315">
        <v>249</v>
      </c>
      <c r="H44" s="450">
        <v>2</v>
      </c>
      <c r="I44" s="450">
        <v>5.5</v>
      </c>
      <c r="J44" s="481">
        <v>124.5</v>
      </c>
      <c r="M44" s="816"/>
    </row>
    <row r="45" spans="1:13" ht="13.15" customHeight="1" x14ac:dyDescent="0.2">
      <c r="A45" s="383">
        <v>66</v>
      </c>
      <c r="B45" s="61" t="s">
        <v>69</v>
      </c>
      <c r="C45" s="319">
        <v>2</v>
      </c>
      <c r="D45" s="315">
        <v>5</v>
      </c>
      <c r="E45" s="315">
        <v>6</v>
      </c>
      <c r="F45" s="315">
        <v>35</v>
      </c>
      <c r="G45" s="315">
        <v>976</v>
      </c>
      <c r="H45" s="450">
        <v>1.2</v>
      </c>
      <c r="I45" s="450">
        <v>5.833333333333333</v>
      </c>
      <c r="J45" s="481">
        <v>162.66666666666666</v>
      </c>
      <c r="M45" s="816"/>
    </row>
    <row r="46" spans="1:13" ht="13.15" customHeight="1" x14ac:dyDescent="0.2">
      <c r="A46" s="383">
        <v>71</v>
      </c>
      <c r="B46" s="61" t="s">
        <v>70</v>
      </c>
      <c r="C46" s="319" t="s">
        <v>528</v>
      </c>
      <c r="D46" s="315">
        <v>4</v>
      </c>
      <c r="E46" s="315">
        <v>31</v>
      </c>
      <c r="F46" s="315">
        <v>96</v>
      </c>
      <c r="G46" s="315">
        <v>2185</v>
      </c>
      <c r="H46" s="450">
        <v>7.75</v>
      </c>
      <c r="I46" s="450">
        <v>3.096774193548387</v>
      </c>
      <c r="J46" s="481">
        <v>70.483870967741936</v>
      </c>
      <c r="M46" s="816"/>
    </row>
    <row r="47" spans="1:13" ht="13.15" customHeight="1" x14ac:dyDescent="0.2">
      <c r="A47" s="383">
        <v>72</v>
      </c>
      <c r="B47" s="61" t="s">
        <v>71</v>
      </c>
      <c r="C47" s="319" t="s">
        <v>528</v>
      </c>
      <c r="D47" s="315">
        <v>4</v>
      </c>
      <c r="E47" s="315">
        <v>14</v>
      </c>
      <c r="F47" s="315">
        <v>52</v>
      </c>
      <c r="G47" s="315">
        <v>1258</v>
      </c>
      <c r="H47" s="450">
        <v>3.5</v>
      </c>
      <c r="I47" s="450">
        <v>3.7142857142857144</v>
      </c>
      <c r="J47" s="481">
        <v>89.857142857142861</v>
      </c>
      <c r="M47" s="816"/>
    </row>
    <row r="48" spans="1:13" ht="13.15" customHeight="1" x14ac:dyDescent="0.2">
      <c r="A48" s="383">
        <v>81</v>
      </c>
      <c r="B48" s="61" t="s">
        <v>5</v>
      </c>
      <c r="C48" s="319" t="s">
        <v>528</v>
      </c>
      <c r="D48" s="315">
        <v>18</v>
      </c>
      <c r="E48" s="315">
        <v>35</v>
      </c>
      <c r="F48" s="315">
        <v>161</v>
      </c>
      <c r="G48" s="315">
        <v>4721</v>
      </c>
      <c r="H48" s="450">
        <v>1.9444444444444444</v>
      </c>
      <c r="I48" s="450">
        <v>4.5999999999999996</v>
      </c>
      <c r="J48" s="481">
        <v>134.88571428571427</v>
      </c>
      <c r="M48" s="816"/>
    </row>
    <row r="49" spans="1:13" ht="13.15" customHeight="1" x14ac:dyDescent="0.2">
      <c r="A49" s="383">
        <v>82</v>
      </c>
      <c r="B49" s="61" t="s">
        <v>72</v>
      </c>
      <c r="C49" s="319" t="s">
        <v>528</v>
      </c>
      <c r="D49" s="315">
        <v>10</v>
      </c>
      <c r="E49" s="315">
        <v>23</v>
      </c>
      <c r="F49" s="315">
        <v>85</v>
      </c>
      <c r="G49" s="315">
        <v>2442</v>
      </c>
      <c r="H49" s="450">
        <v>2.2999999999999998</v>
      </c>
      <c r="I49" s="450">
        <v>3.6956521739130435</v>
      </c>
      <c r="J49" s="481">
        <v>106.17391304347827</v>
      </c>
      <c r="M49" s="816"/>
    </row>
    <row r="50" spans="1:13" ht="13.15" customHeight="1" x14ac:dyDescent="0.2">
      <c r="A50" s="383">
        <v>83</v>
      </c>
      <c r="B50" s="61" t="s">
        <v>73</v>
      </c>
      <c r="C50" s="319" t="s">
        <v>528</v>
      </c>
      <c r="D50" s="315">
        <v>0</v>
      </c>
      <c r="E50" s="315">
        <v>0</v>
      </c>
      <c r="F50" s="315">
        <v>3</v>
      </c>
      <c r="G50" s="315">
        <v>49</v>
      </c>
      <c r="H50" s="450" t="s">
        <v>528</v>
      </c>
      <c r="I50" s="450" t="s">
        <v>528</v>
      </c>
      <c r="J50" s="481" t="s">
        <v>528</v>
      </c>
      <c r="M50" s="816"/>
    </row>
    <row r="51" spans="1:13" ht="13.15" customHeight="1" x14ac:dyDescent="0.2">
      <c r="A51" s="383">
        <v>91</v>
      </c>
      <c r="B51" s="61" t="s">
        <v>74</v>
      </c>
      <c r="C51" s="319" t="s">
        <v>528</v>
      </c>
      <c r="D51" s="315">
        <v>2</v>
      </c>
      <c r="E51" s="315">
        <v>8</v>
      </c>
      <c r="F51" s="315">
        <v>28</v>
      </c>
      <c r="G51" s="315">
        <v>576</v>
      </c>
      <c r="H51" s="450">
        <v>4</v>
      </c>
      <c r="I51" s="450">
        <v>3.5</v>
      </c>
      <c r="J51" s="481">
        <v>72</v>
      </c>
      <c r="M51" s="816"/>
    </row>
    <row r="52" spans="1:13" ht="13.15" customHeight="1" x14ac:dyDescent="0.2">
      <c r="A52" s="383">
        <v>92</v>
      </c>
      <c r="B52" s="61" t="s">
        <v>75</v>
      </c>
      <c r="C52" s="319">
        <v>4</v>
      </c>
      <c r="D52" s="315">
        <v>0</v>
      </c>
      <c r="E52" s="315">
        <v>0</v>
      </c>
      <c r="F52" s="315">
        <v>0</v>
      </c>
      <c r="G52" s="315">
        <v>0</v>
      </c>
      <c r="H52" s="450" t="s">
        <v>528</v>
      </c>
      <c r="I52" s="450" t="s">
        <v>528</v>
      </c>
      <c r="J52" s="481" t="s">
        <v>528</v>
      </c>
      <c r="M52" s="816"/>
    </row>
    <row r="53" spans="1:13" ht="13.15" customHeight="1" x14ac:dyDescent="0.2">
      <c r="A53" s="383">
        <v>93</v>
      </c>
      <c r="B53" s="61" t="s">
        <v>76</v>
      </c>
      <c r="C53" s="319" t="s">
        <v>528</v>
      </c>
      <c r="D53" s="315">
        <v>6</v>
      </c>
      <c r="E53" s="315">
        <v>10</v>
      </c>
      <c r="F53" s="315">
        <v>44</v>
      </c>
      <c r="G53" s="315">
        <v>1299</v>
      </c>
      <c r="H53" s="450">
        <v>1.6666666666666667</v>
      </c>
      <c r="I53" s="450">
        <v>4.4000000000000004</v>
      </c>
      <c r="J53" s="481">
        <v>129.9</v>
      </c>
      <c r="M53" s="816"/>
    </row>
    <row r="54" spans="1:13" ht="13.15" customHeight="1" x14ac:dyDescent="0.2">
      <c r="A54" s="383">
        <v>94</v>
      </c>
      <c r="B54" s="61" t="s">
        <v>77</v>
      </c>
      <c r="C54" s="319">
        <v>1</v>
      </c>
      <c r="D54" s="315">
        <v>3</v>
      </c>
      <c r="E54" s="315">
        <v>4</v>
      </c>
      <c r="F54" s="315">
        <v>18</v>
      </c>
      <c r="G54" s="315">
        <v>421</v>
      </c>
      <c r="H54" s="450">
        <v>1.3333333333333333</v>
      </c>
      <c r="I54" s="450">
        <v>4.5</v>
      </c>
      <c r="J54" s="481">
        <v>105.25</v>
      </c>
      <c r="M54" s="816"/>
    </row>
    <row r="55" spans="1:13" ht="13.15" customHeight="1" x14ac:dyDescent="0.2">
      <c r="A55" s="383">
        <v>101</v>
      </c>
      <c r="B55" s="61" t="s">
        <v>78</v>
      </c>
      <c r="C55" s="319">
        <v>3</v>
      </c>
      <c r="D55" s="315">
        <v>7</v>
      </c>
      <c r="E55" s="315">
        <v>19</v>
      </c>
      <c r="F55" s="315">
        <v>71</v>
      </c>
      <c r="G55" s="315">
        <v>1816</v>
      </c>
      <c r="H55" s="450">
        <v>2.7142857142857144</v>
      </c>
      <c r="I55" s="450">
        <v>3.736842105263158</v>
      </c>
      <c r="J55" s="481">
        <v>95.578947368421055</v>
      </c>
      <c r="M55" s="816"/>
    </row>
    <row r="56" spans="1:13" ht="13.15" customHeight="1" x14ac:dyDescent="0.2">
      <c r="A56" s="383">
        <v>102</v>
      </c>
      <c r="B56" s="61" t="s">
        <v>79</v>
      </c>
      <c r="C56" s="319" t="s">
        <v>528</v>
      </c>
      <c r="D56" s="315">
        <v>0</v>
      </c>
      <c r="E56" s="315" t="s">
        <v>528</v>
      </c>
      <c r="F56" s="315" t="s">
        <v>528</v>
      </c>
      <c r="G56" s="315" t="s">
        <v>528</v>
      </c>
      <c r="H56" s="450" t="s">
        <v>528</v>
      </c>
      <c r="I56" s="450" t="s">
        <v>528</v>
      </c>
      <c r="J56" s="481" t="s">
        <v>528</v>
      </c>
      <c r="M56" s="816"/>
    </row>
    <row r="57" spans="1:13" ht="13.15" customHeight="1" x14ac:dyDescent="0.2">
      <c r="A57" s="383">
        <v>103</v>
      </c>
      <c r="B57" s="61" t="s">
        <v>80</v>
      </c>
      <c r="C57" s="319" t="s">
        <v>528</v>
      </c>
      <c r="D57" s="315">
        <v>8</v>
      </c>
      <c r="E57" s="315">
        <v>10</v>
      </c>
      <c r="F57" s="315">
        <v>53</v>
      </c>
      <c r="G57" s="315">
        <v>1318</v>
      </c>
      <c r="H57" s="450">
        <v>1.25</v>
      </c>
      <c r="I57" s="450">
        <v>5.3</v>
      </c>
      <c r="J57" s="481">
        <v>131.80000000000001</v>
      </c>
      <c r="M57" s="816"/>
    </row>
    <row r="58" spans="1:13" ht="13.15" customHeight="1" x14ac:dyDescent="0.2">
      <c r="A58" s="383">
        <v>105</v>
      </c>
      <c r="B58" s="61" t="s">
        <v>81</v>
      </c>
      <c r="C58" s="319" t="s">
        <v>528</v>
      </c>
      <c r="D58" s="315">
        <v>2</v>
      </c>
      <c r="E58" s="315">
        <v>2</v>
      </c>
      <c r="F58" s="315">
        <v>12</v>
      </c>
      <c r="G58" s="315">
        <v>370</v>
      </c>
      <c r="H58" s="450">
        <v>1</v>
      </c>
      <c r="I58" s="450">
        <v>6</v>
      </c>
      <c r="J58" s="481">
        <v>185</v>
      </c>
      <c r="M58" s="816"/>
    </row>
    <row r="59" spans="1:13" ht="13.15" customHeight="1" x14ac:dyDescent="0.2">
      <c r="A59" s="383">
        <v>106</v>
      </c>
      <c r="B59" s="61" t="s">
        <v>82</v>
      </c>
      <c r="C59" s="319" t="s">
        <v>528</v>
      </c>
      <c r="D59" s="315">
        <v>3</v>
      </c>
      <c r="E59" s="315">
        <v>3</v>
      </c>
      <c r="F59" s="315">
        <v>14</v>
      </c>
      <c r="G59" s="315">
        <v>454</v>
      </c>
      <c r="H59" s="450">
        <v>1</v>
      </c>
      <c r="I59" s="450">
        <v>4.666666666666667</v>
      </c>
      <c r="J59" s="481">
        <v>151.33333333333334</v>
      </c>
      <c r="M59" s="816"/>
    </row>
    <row r="60" spans="1:13" ht="13.15" customHeight="1" x14ac:dyDescent="0.2">
      <c r="A60" s="383">
        <v>107</v>
      </c>
      <c r="B60" s="61" t="s">
        <v>83</v>
      </c>
      <c r="C60" s="319" t="s">
        <v>528</v>
      </c>
      <c r="D60" s="315">
        <v>3</v>
      </c>
      <c r="E60" s="315">
        <v>10</v>
      </c>
      <c r="F60" s="315">
        <v>29</v>
      </c>
      <c r="G60" s="315">
        <v>817</v>
      </c>
      <c r="H60" s="450">
        <v>3.3333333333333335</v>
      </c>
      <c r="I60" s="450">
        <v>2.9</v>
      </c>
      <c r="J60" s="481">
        <v>81.7</v>
      </c>
      <c r="M60" s="816"/>
    </row>
    <row r="61" spans="1:13" ht="13.15" customHeight="1" x14ac:dyDescent="0.2">
      <c r="A61" s="383">
        <v>108</v>
      </c>
      <c r="B61" s="61" t="s">
        <v>84</v>
      </c>
      <c r="C61" s="319" t="s">
        <v>528</v>
      </c>
      <c r="D61" s="315">
        <v>7</v>
      </c>
      <c r="E61" s="315">
        <v>15</v>
      </c>
      <c r="F61" s="315">
        <v>64</v>
      </c>
      <c r="G61" s="315">
        <v>1453</v>
      </c>
      <c r="H61" s="450">
        <v>2.1428571428571428</v>
      </c>
      <c r="I61" s="450">
        <v>4.2666666666666666</v>
      </c>
      <c r="J61" s="481">
        <v>96.86666666666666</v>
      </c>
      <c r="M61" s="816"/>
    </row>
    <row r="62" spans="1:13" ht="13.15" customHeight="1" x14ac:dyDescent="0.2">
      <c r="A62" s="383">
        <v>109</v>
      </c>
      <c r="B62" s="61" t="s">
        <v>145</v>
      </c>
      <c r="C62" s="319">
        <v>1</v>
      </c>
      <c r="D62" s="315">
        <v>3</v>
      </c>
      <c r="E62" s="315">
        <v>15</v>
      </c>
      <c r="F62" s="315">
        <v>48</v>
      </c>
      <c r="G62" s="315">
        <v>1252</v>
      </c>
      <c r="H62" s="450">
        <v>5</v>
      </c>
      <c r="I62" s="450">
        <v>3.2</v>
      </c>
      <c r="J62" s="481">
        <v>83.466666666666669</v>
      </c>
      <c r="M62" s="816"/>
    </row>
    <row r="63" spans="1:13" ht="13.15" customHeight="1" x14ac:dyDescent="0.2">
      <c r="A63" s="383">
        <v>111</v>
      </c>
      <c r="B63" s="61" t="s">
        <v>85</v>
      </c>
      <c r="C63" s="319" t="s">
        <v>528</v>
      </c>
      <c r="D63" s="315">
        <v>0</v>
      </c>
      <c r="E63" s="315" t="s">
        <v>528</v>
      </c>
      <c r="F63" s="315" t="s">
        <v>528</v>
      </c>
      <c r="G63" s="315" t="s">
        <v>528</v>
      </c>
      <c r="H63" s="450" t="s">
        <v>528</v>
      </c>
      <c r="I63" s="450" t="s">
        <v>528</v>
      </c>
      <c r="J63" s="481" t="s">
        <v>528</v>
      </c>
      <c r="M63" s="816"/>
    </row>
    <row r="64" spans="1:13" ht="13.15" customHeight="1" x14ac:dyDescent="0.2">
      <c r="A64" s="383">
        <v>112</v>
      </c>
      <c r="B64" s="61" t="s">
        <v>86</v>
      </c>
      <c r="C64" s="319">
        <v>1</v>
      </c>
      <c r="D64" s="315">
        <v>26</v>
      </c>
      <c r="E64" s="315">
        <v>144</v>
      </c>
      <c r="F64" s="315">
        <v>413</v>
      </c>
      <c r="G64" s="315">
        <v>11138</v>
      </c>
      <c r="H64" s="450">
        <v>5.5384615384615383</v>
      </c>
      <c r="I64" s="450">
        <v>2.8680555555555554</v>
      </c>
      <c r="J64" s="481">
        <v>77.347222222222229</v>
      </c>
      <c r="M64" s="816"/>
    </row>
    <row r="65" spans="1:13" ht="13.15" customHeight="1" x14ac:dyDescent="0.2">
      <c r="A65" s="383">
        <v>113</v>
      </c>
      <c r="B65" s="61" t="s">
        <v>87</v>
      </c>
      <c r="C65" s="319" t="s">
        <v>528</v>
      </c>
      <c r="D65" s="315">
        <v>0</v>
      </c>
      <c r="E65" s="315" t="s">
        <v>528</v>
      </c>
      <c r="F65" s="315" t="s">
        <v>528</v>
      </c>
      <c r="G65" s="315" t="s">
        <v>528</v>
      </c>
      <c r="H65" s="450" t="s">
        <v>528</v>
      </c>
      <c r="I65" s="450" t="s">
        <v>528</v>
      </c>
      <c r="J65" s="481" t="s">
        <v>528</v>
      </c>
      <c r="M65" s="816"/>
    </row>
    <row r="66" spans="1:13" ht="13.15" customHeight="1" x14ac:dyDescent="0.2">
      <c r="A66" s="383">
        <v>121</v>
      </c>
      <c r="B66" s="61" t="s">
        <v>61</v>
      </c>
      <c r="C66" s="319">
        <v>1</v>
      </c>
      <c r="D66" s="315">
        <v>2</v>
      </c>
      <c r="E66" s="315">
        <v>24</v>
      </c>
      <c r="F66" s="315">
        <v>65</v>
      </c>
      <c r="G66" s="315">
        <v>1706</v>
      </c>
      <c r="H66" s="450">
        <v>12</v>
      </c>
      <c r="I66" s="450">
        <v>2.7083333333333335</v>
      </c>
      <c r="J66" s="481">
        <v>71.083333333333329</v>
      </c>
      <c r="M66" s="816"/>
    </row>
    <row r="67" spans="1:13" ht="13.15" customHeight="1" x14ac:dyDescent="0.2">
      <c r="A67" s="383">
        <v>122</v>
      </c>
      <c r="B67" s="61" t="s">
        <v>62</v>
      </c>
      <c r="C67" s="319" t="s">
        <v>528</v>
      </c>
      <c r="D67" s="315">
        <v>5</v>
      </c>
      <c r="E67" s="315">
        <v>22</v>
      </c>
      <c r="F67" s="315">
        <v>108</v>
      </c>
      <c r="G67" s="315">
        <v>2373</v>
      </c>
      <c r="H67" s="450">
        <v>4.4000000000000004</v>
      </c>
      <c r="I67" s="450">
        <v>4.9090909090909092</v>
      </c>
      <c r="J67" s="481">
        <v>107.86363636363636</v>
      </c>
      <c r="M67" s="816"/>
    </row>
    <row r="68" spans="1:13" ht="13.15" customHeight="1" x14ac:dyDescent="0.2">
      <c r="A68" s="383">
        <v>123</v>
      </c>
      <c r="B68" s="61" t="s">
        <v>63</v>
      </c>
      <c r="C68" s="319">
        <v>1</v>
      </c>
      <c r="D68" s="315">
        <v>7</v>
      </c>
      <c r="E68" s="315">
        <v>31</v>
      </c>
      <c r="F68" s="315">
        <v>99</v>
      </c>
      <c r="G68" s="315">
        <v>2223</v>
      </c>
      <c r="H68" s="450">
        <v>4.4285714285714288</v>
      </c>
      <c r="I68" s="450">
        <v>3.193548387096774</v>
      </c>
      <c r="J68" s="481">
        <v>71.709677419354833</v>
      </c>
      <c r="M68" s="816"/>
    </row>
    <row r="69" spans="1:13" ht="9" customHeight="1" x14ac:dyDescent="0.2">
      <c r="A69" s="383"/>
      <c r="B69" s="61"/>
      <c r="C69" s="319"/>
      <c r="D69" s="315"/>
      <c r="E69" s="494"/>
      <c r="F69" s="494"/>
      <c r="G69" s="494"/>
      <c r="H69" s="450"/>
      <c r="I69" s="450"/>
      <c r="J69" s="481"/>
    </row>
    <row r="70" spans="1:13" ht="13.15" customHeight="1" x14ac:dyDescent="0.2">
      <c r="A70" s="472">
        <v>1</v>
      </c>
      <c r="B70" s="61" t="s">
        <v>2</v>
      </c>
      <c r="C70" s="491">
        <v>0</v>
      </c>
      <c r="D70" s="492">
        <v>10</v>
      </c>
      <c r="E70" s="492">
        <v>116</v>
      </c>
      <c r="F70" s="492">
        <v>390</v>
      </c>
      <c r="G70" s="492">
        <v>7350</v>
      </c>
      <c r="H70" s="453">
        <v>11.6</v>
      </c>
      <c r="I70" s="453">
        <v>3.3620689655172415</v>
      </c>
      <c r="J70" s="482">
        <v>63.362068965517238</v>
      </c>
    </row>
    <row r="71" spans="1:13" ht="13.15" customHeight="1" x14ac:dyDescent="0.2">
      <c r="A71" s="472">
        <v>2</v>
      </c>
      <c r="B71" s="456" t="s">
        <v>6</v>
      </c>
      <c r="C71" s="491">
        <v>1</v>
      </c>
      <c r="D71" s="492">
        <v>7</v>
      </c>
      <c r="E71" s="492">
        <v>72</v>
      </c>
      <c r="F71" s="492">
        <v>197</v>
      </c>
      <c r="G71" s="492">
        <v>4033</v>
      </c>
      <c r="H71" s="453">
        <v>10.285714285714286</v>
      </c>
      <c r="I71" s="453">
        <v>2.7361111111111112</v>
      </c>
      <c r="J71" s="482">
        <v>56.013888888888886</v>
      </c>
    </row>
    <row r="72" spans="1:13" ht="13.15" customHeight="1" x14ac:dyDescent="0.2">
      <c r="A72" s="472">
        <v>3</v>
      </c>
      <c r="B72" s="456" t="s">
        <v>10</v>
      </c>
      <c r="C72" s="491">
        <v>1</v>
      </c>
      <c r="D72" s="492">
        <v>23</v>
      </c>
      <c r="E72" s="492">
        <v>192</v>
      </c>
      <c r="F72" s="492">
        <v>410</v>
      </c>
      <c r="G72" s="492">
        <v>10785</v>
      </c>
      <c r="H72" s="453">
        <v>8.3478260869565215</v>
      </c>
      <c r="I72" s="453">
        <v>2.1354166666666665</v>
      </c>
      <c r="J72" s="482">
        <v>56.171875</v>
      </c>
    </row>
    <row r="73" spans="1:13" ht="13.15" customHeight="1" x14ac:dyDescent="0.2">
      <c r="A73" s="472">
        <v>4</v>
      </c>
      <c r="B73" s="456" t="s">
        <v>3</v>
      </c>
      <c r="C73" s="491">
        <v>1</v>
      </c>
      <c r="D73" s="492">
        <v>39</v>
      </c>
      <c r="E73" s="492">
        <v>196</v>
      </c>
      <c r="F73" s="492">
        <v>535</v>
      </c>
      <c r="G73" s="492">
        <v>14192</v>
      </c>
      <c r="H73" s="453">
        <v>5.0256410256410255</v>
      </c>
      <c r="I73" s="453">
        <v>2.7295918367346941</v>
      </c>
      <c r="J73" s="482">
        <v>72.408163265306129</v>
      </c>
    </row>
    <row r="74" spans="1:13" ht="13.15" customHeight="1" x14ac:dyDescent="0.2">
      <c r="A74" s="472">
        <v>5</v>
      </c>
      <c r="B74" s="456" t="s">
        <v>7</v>
      </c>
      <c r="C74" s="491">
        <v>0</v>
      </c>
      <c r="D74" s="492">
        <v>37</v>
      </c>
      <c r="E74" s="492">
        <v>85</v>
      </c>
      <c r="F74" s="492">
        <v>311</v>
      </c>
      <c r="G74" s="492">
        <v>8335</v>
      </c>
      <c r="H74" s="453">
        <v>2.2972972972972974</v>
      </c>
      <c r="I74" s="453">
        <v>3.6588235294117646</v>
      </c>
      <c r="J74" s="482">
        <v>98.058823529411768</v>
      </c>
    </row>
    <row r="75" spans="1:13" ht="13.15" customHeight="1" x14ac:dyDescent="0.2">
      <c r="A75" s="472">
        <v>6</v>
      </c>
      <c r="B75" s="456" t="s">
        <v>11</v>
      </c>
      <c r="C75" s="491">
        <v>3</v>
      </c>
      <c r="D75" s="492">
        <v>33</v>
      </c>
      <c r="E75" s="492">
        <v>46</v>
      </c>
      <c r="F75" s="492">
        <v>248</v>
      </c>
      <c r="G75" s="492">
        <v>6363</v>
      </c>
      <c r="H75" s="453">
        <v>1.393939393939394</v>
      </c>
      <c r="I75" s="453">
        <v>5.3913043478260869</v>
      </c>
      <c r="J75" s="482">
        <v>138.32608695652175</v>
      </c>
    </row>
    <row r="76" spans="1:13" ht="13.15" customHeight="1" x14ac:dyDescent="0.2">
      <c r="A76" s="472">
        <v>7</v>
      </c>
      <c r="B76" s="456" t="s">
        <v>4</v>
      </c>
      <c r="C76" s="491">
        <v>0</v>
      </c>
      <c r="D76" s="492">
        <v>8</v>
      </c>
      <c r="E76" s="492">
        <v>45</v>
      </c>
      <c r="F76" s="492">
        <v>148</v>
      </c>
      <c r="G76" s="492">
        <v>3443</v>
      </c>
      <c r="H76" s="453">
        <v>5.625</v>
      </c>
      <c r="I76" s="453">
        <v>3.2888888888888888</v>
      </c>
      <c r="J76" s="482">
        <v>76.511111111111106</v>
      </c>
    </row>
    <row r="77" spans="1:13" ht="13.15" customHeight="1" x14ac:dyDescent="0.2">
      <c r="A77" s="472">
        <v>8</v>
      </c>
      <c r="B77" s="456" t="s">
        <v>5</v>
      </c>
      <c r="C77" s="491">
        <v>0</v>
      </c>
      <c r="D77" s="492">
        <v>28</v>
      </c>
      <c r="E77" s="492">
        <v>58</v>
      </c>
      <c r="F77" s="492">
        <v>249</v>
      </c>
      <c r="G77" s="492">
        <v>7212</v>
      </c>
      <c r="H77" s="453">
        <v>2.0714285714285716</v>
      </c>
      <c r="I77" s="453">
        <v>4.2931034482758621</v>
      </c>
      <c r="J77" s="482">
        <v>124.34482758620689</v>
      </c>
    </row>
    <row r="78" spans="1:13" ht="13.15" customHeight="1" x14ac:dyDescent="0.2">
      <c r="A78" s="472">
        <v>9</v>
      </c>
      <c r="B78" s="456" t="s">
        <v>8</v>
      </c>
      <c r="C78" s="491">
        <v>5</v>
      </c>
      <c r="D78" s="492">
        <v>11</v>
      </c>
      <c r="E78" s="492">
        <v>22</v>
      </c>
      <c r="F78" s="492">
        <v>90</v>
      </c>
      <c r="G78" s="492">
        <v>2296</v>
      </c>
      <c r="H78" s="453">
        <v>2</v>
      </c>
      <c r="I78" s="453">
        <v>4.0909090909090908</v>
      </c>
      <c r="J78" s="482">
        <v>104.36363636363636</v>
      </c>
    </row>
    <row r="79" spans="1:13" ht="13.15" customHeight="1" x14ac:dyDescent="0.2">
      <c r="A79" s="472">
        <v>10</v>
      </c>
      <c r="B79" s="456" t="s">
        <v>9</v>
      </c>
      <c r="C79" s="491">
        <v>4</v>
      </c>
      <c r="D79" s="492">
        <v>33</v>
      </c>
      <c r="E79" s="492">
        <v>74</v>
      </c>
      <c r="F79" s="492">
        <v>291</v>
      </c>
      <c r="G79" s="492">
        <v>7480</v>
      </c>
      <c r="H79" s="453">
        <v>2.2424242424242422</v>
      </c>
      <c r="I79" s="453">
        <v>3.9324324324324325</v>
      </c>
      <c r="J79" s="482">
        <v>101.08108108108108</v>
      </c>
    </row>
    <row r="80" spans="1:13" ht="13.15" customHeight="1" x14ac:dyDescent="0.2">
      <c r="A80" s="472">
        <v>11</v>
      </c>
      <c r="B80" s="456" t="s">
        <v>19</v>
      </c>
      <c r="C80" s="491">
        <v>1</v>
      </c>
      <c r="D80" s="492">
        <v>26</v>
      </c>
      <c r="E80" s="492">
        <v>144</v>
      </c>
      <c r="F80" s="492">
        <v>413</v>
      </c>
      <c r="G80" s="492">
        <v>11138</v>
      </c>
      <c r="H80" s="453">
        <v>5.5384615384615383</v>
      </c>
      <c r="I80" s="453">
        <v>2.8680555555555554</v>
      </c>
      <c r="J80" s="482">
        <v>77.347222222222229</v>
      </c>
    </row>
    <row r="81" spans="1:10" ht="13.15" customHeight="1" x14ac:dyDescent="0.2">
      <c r="A81" s="472">
        <v>12</v>
      </c>
      <c r="B81" s="456" t="s">
        <v>165</v>
      </c>
      <c r="C81" s="491">
        <v>2</v>
      </c>
      <c r="D81" s="492">
        <v>14</v>
      </c>
      <c r="E81" s="492">
        <v>77</v>
      </c>
      <c r="F81" s="492">
        <v>272</v>
      </c>
      <c r="G81" s="492">
        <v>6302</v>
      </c>
      <c r="H81" s="453">
        <v>5.5</v>
      </c>
      <c r="I81" s="453">
        <v>3.5324675324675323</v>
      </c>
      <c r="J81" s="482">
        <v>81.84415584415585</v>
      </c>
    </row>
    <row r="82" spans="1:10" ht="13.15" customHeight="1" x14ac:dyDescent="0.2">
      <c r="A82" s="472"/>
      <c r="B82" s="456"/>
      <c r="C82" s="807"/>
      <c r="D82" s="807"/>
      <c r="E82" s="807"/>
      <c r="F82" s="807"/>
      <c r="G82" s="807"/>
      <c r="H82" s="453"/>
      <c r="I82" s="453"/>
      <c r="J82" s="482"/>
    </row>
    <row r="83" spans="1:10" ht="13.15" customHeight="1" x14ac:dyDescent="0.25">
      <c r="A83" s="383"/>
      <c r="B83" s="497" t="s">
        <v>20</v>
      </c>
      <c r="C83" s="1133">
        <v>18</v>
      </c>
      <c r="D83" s="807">
        <v>269</v>
      </c>
      <c r="E83" s="807">
        <v>1127</v>
      </c>
      <c r="F83" s="807">
        <v>3554</v>
      </c>
      <c r="G83" s="807">
        <v>88929</v>
      </c>
      <c r="H83" s="453">
        <v>4.1895910780669148</v>
      </c>
      <c r="I83" s="453">
        <v>3.1535048802129548</v>
      </c>
      <c r="J83" s="482">
        <v>78.907719609582969</v>
      </c>
    </row>
    <row r="84" spans="1:10" ht="13.15" customHeight="1" x14ac:dyDescent="0.25">
      <c r="A84" s="383"/>
      <c r="B84" s="497"/>
      <c r="C84" s="492"/>
      <c r="D84" s="492"/>
      <c r="E84" s="496"/>
      <c r="F84" s="496"/>
      <c r="G84" s="496"/>
      <c r="H84" s="453"/>
      <c r="I84" s="453"/>
      <c r="J84" s="452"/>
    </row>
    <row r="85" spans="1:10" ht="10.15" customHeight="1" x14ac:dyDescent="0.2">
      <c r="A85" s="498" t="s">
        <v>88</v>
      </c>
      <c r="B85" s="499"/>
      <c r="C85" s="461" t="s">
        <v>89</v>
      </c>
      <c r="D85" s="461"/>
      <c r="E85" s="461"/>
      <c r="F85" s="461"/>
      <c r="G85" s="461"/>
      <c r="H85" s="462"/>
      <c r="I85" s="462"/>
      <c r="J85" s="462"/>
    </row>
    <row r="86" spans="1:10" ht="10.15" customHeight="1" x14ac:dyDescent="0.2">
      <c r="A86" s="498" t="s">
        <v>327</v>
      </c>
      <c r="B86" s="500"/>
      <c r="C86" s="500"/>
      <c r="D86" s="500"/>
      <c r="E86" s="500"/>
      <c r="F86" s="500"/>
      <c r="G86" s="500"/>
      <c r="H86" s="462"/>
      <c r="I86" s="462"/>
      <c r="J86" s="462"/>
    </row>
    <row r="87" spans="1:10" ht="10.15" customHeight="1" x14ac:dyDescent="0.2">
      <c r="A87" s="498" t="s">
        <v>326</v>
      </c>
      <c r="B87" s="500"/>
      <c r="C87" s="500"/>
      <c r="D87" s="500"/>
      <c r="E87" s="500"/>
      <c r="F87" s="500"/>
      <c r="G87" s="500"/>
      <c r="H87" s="462"/>
      <c r="I87" s="462"/>
      <c r="J87" s="462"/>
    </row>
    <row r="88" spans="1:10" ht="10.15" customHeight="1" x14ac:dyDescent="0.2">
      <c r="A88" s="498" t="s">
        <v>108</v>
      </c>
      <c r="B88" s="500"/>
      <c r="C88" s="500"/>
      <c r="D88" s="500"/>
      <c r="E88" s="500"/>
      <c r="F88" s="500"/>
      <c r="G88" s="500"/>
      <c r="H88" s="462"/>
      <c r="I88" s="462"/>
      <c r="J88" s="462"/>
    </row>
    <row r="89" spans="1:10" x14ac:dyDescent="0.2">
      <c r="A89" s="465"/>
      <c r="B89" s="466"/>
      <c r="C89" s="466"/>
      <c r="D89" s="466"/>
      <c r="E89" s="466"/>
      <c r="F89" s="466"/>
      <c r="G89" s="466"/>
      <c r="H89" s="466"/>
      <c r="I89" s="466"/>
      <c r="J89" s="466"/>
    </row>
    <row r="90" spans="1:10" x14ac:dyDescent="0.2">
      <c r="A90" s="376"/>
      <c r="B90" s="462"/>
      <c r="C90" s="501"/>
      <c r="D90" s="501"/>
      <c r="E90" s="501"/>
      <c r="F90" s="501"/>
      <c r="G90" s="501"/>
      <c r="H90" s="462"/>
      <c r="I90" s="462"/>
      <c r="J90" s="462"/>
    </row>
    <row r="91" spans="1:10" x14ac:dyDescent="0.2">
      <c r="A91" s="508" t="s">
        <v>368</v>
      </c>
      <c r="B91" s="589"/>
      <c r="C91" s="589"/>
      <c r="D91" s="589"/>
      <c r="E91" s="589"/>
      <c r="F91" s="589"/>
      <c r="G91" s="589"/>
      <c r="H91" s="590"/>
      <c r="I91" s="590"/>
      <c r="J91" s="66" t="s">
        <v>301</v>
      </c>
    </row>
    <row r="92" spans="1:10" x14ac:dyDescent="0.2">
      <c r="A92" s="376"/>
      <c r="B92" s="462"/>
      <c r="C92" s="462"/>
      <c r="D92" s="462"/>
      <c r="E92" s="462"/>
      <c r="F92" s="462"/>
      <c r="G92" s="462"/>
      <c r="H92" s="462"/>
      <c r="I92" s="462"/>
      <c r="J92" s="462"/>
    </row>
    <row r="93" spans="1:10" x14ac:dyDescent="0.2">
      <c r="A93" s="461"/>
      <c r="B93" s="462"/>
      <c r="C93" s="462"/>
      <c r="D93" s="462"/>
      <c r="E93" s="462"/>
      <c r="F93" s="462"/>
      <c r="G93" s="462"/>
      <c r="H93" s="462"/>
      <c r="I93" s="462"/>
      <c r="J93" s="462"/>
    </row>
    <row r="94" spans="1:10" x14ac:dyDescent="0.2">
      <c r="A94" s="376"/>
      <c r="B94" s="376"/>
      <c r="C94" s="376"/>
      <c r="D94" s="376"/>
      <c r="E94" s="376"/>
      <c r="F94" s="376"/>
      <c r="G94" s="376"/>
      <c r="H94" s="376"/>
      <c r="I94" s="376"/>
      <c r="J94" s="376"/>
    </row>
    <row r="95" spans="1:10" x14ac:dyDescent="0.2">
      <c r="A95" s="686"/>
      <c r="B95" s="376"/>
      <c r="C95" s="376"/>
      <c r="D95" s="376"/>
      <c r="E95" s="376"/>
      <c r="F95" s="376"/>
      <c r="G95" s="376"/>
      <c r="H95" s="376"/>
      <c r="I95" s="376"/>
      <c r="J95" s="376"/>
    </row>
    <row r="96" spans="1:10" x14ac:dyDescent="0.2">
      <c r="A96" s="686"/>
      <c r="B96" s="376"/>
      <c r="C96" s="376"/>
      <c r="D96" s="376"/>
      <c r="E96" s="376"/>
      <c r="F96" s="376"/>
      <c r="G96" s="376"/>
      <c r="H96" s="376"/>
      <c r="I96" s="376"/>
      <c r="J96" s="376"/>
    </row>
    <row r="97" spans="1:10" x14ac:dyDescent="0.2">
      <c r="A97" s="686"/>
      <c r="B97" s="376"/>
      <c r="C97" s="376"/>
      <c r="D97" s="376"/>
      <c r="E97" s="376"/>
      <c r="F97" s="376"/>
      <c r="G97" s="376"/>
      <c r="H97" s="376"/>
      <c r="I97" s="376"/>
      <c r="J97" s="376"/>
    </row>
    <row r="98" spans="1:10" x14ac:dyDescent="0.2">
      <c r="A98" s="686"/>
      <c r="B98" s="376"/>
      <c r="C98" s="376"/>
      <c r="D98" s="376"/>
      <c r="E98" s="376"/>
      <c r="F98" s="376"/>
      <c r="G98" s="376"/>
      <c r="H98" s="376"/>
      <c r="I98" s="376"/>
      <c r="J98" s="376"/>
    </row>
    <row r="99" spans="1:10" x14ac:dyDescent="0.2">
      <c r="A99" s="686"/>
      <c r="B99" s="376"/>
      <c r="C99" s="376"/>
      <c r="D99" s="376"/>
      <c r="E99" s="376"/>
      <c r="F99" s="376"/>
      <c r="G99" s="376"/>
      <c r="H99" s="376"/>
      <c r="I99" s="376"/>
      <c r="J99" s="376"/>
    </row>
    <row r="100" spans="1:10" x14ac:dyDescent="0.2">
      <c r="A100" s="686"/>
      <c r="B100" s="376"/>
      <c r="C100" s="376"/>
      <c r="D100" s="376"/>
      <c r="E100" s="376"/>
      <c r="F100" s="376"/>
      <c r="G100" s="376"/>
      <c r="H100" s="376"/>
      <c r="I100" s="376"/>
      <c r="J100" s="376"/>
    </row>
    <row r="101" spans="1:10" x14ac:dyDescent="0.2">
      <c r="A101" s="376"/>
      <c r="B101" s="376"/>
      <c r="C101" s="376"/>
      <c r="D101" s="376"/>
      <c r="E101" s="376"/>
      <c r="F101" s="376"/>
      <c r="G101" s="376"/>
      <c r="H101" s="376"/>
      <c r="I101" s="376"/>
      <c r="J101" s="376"/>
    </row>
    <row r="102" spans="1:10" x14ac:dyDescent="0.2">
      <c r="A102" s="376"/>
      <c r="B102" s="376"/>
      <c r="C102" s="376"/>
      <c r="D102" s="376"/>
      <c r="E102" s="376"/>
      <c r="F102" s="376"/>
      <c r="G102" s="376"/>
      <c r="H102" s="376"/>
      <c r="I102" s="376"/>
      <c r="J102" s="376"/>
    </row>
    <row r="103" spans="1:10" x14ac:dyDescent="0.2">
      <c r="A103" s="376"/>
      <c r="B103" s="376"/>
      <c r="C103" s="376"/>
      <c r="D103" s="376"/>
      <c r="E103" s="376"/>
      <c r="F103" s="376"/>
      <c r="G103" s="376"/>
      <c r="H103" s="376"/>
      <c r="I103" s="376"/>
      <c r="J103" s="376"/>
    </row>
    <row r="104" spans="1:10" x14ac:dyDescent="0.2">
      <c r="A104" s="376"/>
      <c r="B104" s="376"/>
      <c r="C104" s="376"/>
      <c r="D104" s="376"/>
      <c r="E104" s="376"/>
      <c r="F104" s="376"/>
      <c r="G104" s="376"/>
      <c r="H104" s="376"/>
      <c r="I104" s="376"/>
      <c r="J104" s="376"/>
    </row>
    <row r="105" spans="1:10" x14ac:dyDescent="0.2">
      <c r="A105" s="376"/>
      <c r="B105" s="376"/>
      <c r="C105" s="376"/>
      <c r="D105" s="376"/>
      <c r="E105" s="376"/>
      <c r="F105" s="376"/>
      <c r="G105" s="376"/>
      <c r="H105" s="376"/>
      <c r="I105" s="376"/>
      <c r="J105" s="376"/>
    </row>
    <row r="106" spans="1:10" x14ac:dyDescent="0.2">
      <c r="A106" s="376"/>
      <c r="B106" s="376"/>
      <c r="C106" s="376"/>
      <c r="D106" s="376"/>
      <c r="E106" s="376"/>
      <c r="F106" s="376"/>
      <c r="G106" s="376"/>
      <c r="H106" s="376"/>
      <c r="I106" s="376"/>
      <c r="J106" s="376"/>
    </row>
    <row r="107" spans="1:10" x14ac:dyDescent="0.2">
      <c r="A107" s="376"/>
      <c r="B107" s="376"/>
      <c r="C107" s="376"/>
      <c r="D107" s="376"/>
      <c r="E107" s="376"/>
      <c r="F107" s="376"/>
      <c r="G107" s="376"/>
      <c r="H107" s="376"/>
      <c r="I107" s="376"/>
      <c r="J107" s="376"/>
    </row>
    <row r="108" spans="1:10" x14ac:dyDescent="0.2">
      <c r="A108" s="376"/>
      <c r="B108" s="376"/>
      <c r="C108" s="376"/>
      <c r="D108" s="376"/>
      <c r="E108" s="376"/>
      <c r="F108" s="376"/>
      <c r="G108" s="376"/>
      <c r="H108" s="376"/>
      <c r="I108" s="376"/>
      <c r="J108" s="376"/>
    </row>
    <row r="109" spans="1:10" x14ac:dyDescent="0.2">
      <c r="A109" s="376"/>
      <c r="B109" s="376"/>
      <c r="C109" s="376"/>
      <c r="D109" s="376"/>
      <c r="E109" s="376"/>
      <c r="F109" s="376"/>
      <c r="G109" s="376"/>
      <c r="H109" s="376"/>
      <c r="I109" s="376"/>
      <c r="J109" s="376"/>
    </row>
    <row r="110" spans="1:10" x14ac:dyDescent="0.2">
      <c r="A110" s="376"/>
      <c r="B110" s="376"/>
      <c r="C110" s="376"/>
      <c r="D110" s="376"/>
      <c r="E110" s="376"/>
      <c r="F110" s="376"/>
      <c r="G110" s="376"/>
      <c r="H110" s="376"/>
      <c r="I110" s="376"/>
      <c r="J110" s="376"/>
    </row>
    <row r="111" spans="1:10" x14ac:dyDescent="0.2">
      <c r="A111" s="376"/>
      <c r="B111" s="376"/>
      <c r="C111" s="376"/>
      <c r="D111" s="376"/>
      <c r="E111" s="376"/>
      <c r="F111" s="376"/>
      <c r="G111" s="376"/>
      <c r="H111" s="376"/>
      <c r="I111" s="376"/>
      <c r="J111" s="376"/>
    </row>
    <row r="112" spans="1:10" x14ac:dyDescent="0.2">
      <c r="A112" s="41"/>
      <c r="B112" s="41"/>
      <c r="C112" s="41"/>
      <c r="D112" s="41"/>
      <c r="E112" s="41"/>
      <c r="F112" s="41"/>
      <c r="G112" s="41"/>
    </row>
    <row r="113" spans="1:7" x14ac:dyDescent="0.2">
      <c r="A113" s="41"/>
      <c r="B113" s="41"/>
      <c r="C113" s="41"/>
      <c r="D113" s="41"/>
      <c r="E113" s="41"/>
      <c r="F113" s="41"/>
      <c r="G113" s="41"/>
    </row>
    <row r="114" spans="1:7" x14ac:dyDescent="0.2">
      <c r="A114" s="41"/>
      <c r="B114" s="41"/>
      <c r="C114" s="41"/>
      <c r="D114" s="41"/>
      <c r="E114" s="41"/>
      <c r="F114" s="41"/>
      <c r="G114" s="41"/>
    </row>
    <row r="115" spans="1:7" x14ac:dyDescent="0.2">
      <c r="A115" s="41"/>
      <c r="B115" s="41"/>
      <c r="C115" s="41"/>
      <c r="D115" s="41"/>
      <c r="E115" s="41"/>
      <c r="F115" s="41"/>
      <c r="G115" s="41"/>
    </row>
    <row r="116" spans="1:7" x14ac:dyDescent="0.2">
      <c r="A116" s="41"/>
      <c r="B116" s="41"/>
      <c r="C116" s="41"/>
      <c r="D116" s="41"/>
      <c r="E116" s="41"/>
      <c r="F116" s="41"/>
      <c r="G116" s="41"/>
    </row>
    <row r="117" spans="1:7" x14ac:dyDescent="0.2">
      <c r="A117" s="41"/>
      <c r="B117" s="41"/>
      <c r="C117" s="41"/>
      <c r="D117" s="41"/>
      <c r="E117" s="41"/>
      <c r="F117" s="41"/>
      <c r="G117" s="41"/>
    </row>
    <row r="118" spans="1:7" x14ac:dyDescent="0.2">
      <c r="A118" s="41"/>
      <c r="B118" s="41"/>
      <c r="C118" s="41"/>
      <c r="D118" s="41"/>
      <c r="E118" s="41"/>
      <c r="F118" s="41"/>
      <c r="G118" s="41"/>
    </row>
    <row r="119" spans="1:7" x14ac:dyDescent="0.2">
      <c r="A119" s="41"/>
      <c r="B119" s="41"/>
      <c r="C119" s="41"/>
      <c r="D119" s="41"/>
      <c r="E119" s="41"/>
      <c r="F119" s="41"/>
      <c r="G119" s="41"/>
    </row>
    <row r="120" spans="1:7" x14ac:dyDescent="0.2">
      <c r="A120" s="41"/>
      <c r="B120" s="41"/>
      <c r="C120" s="41"/>
      <c r="D120" s="41"/>
      <c r="E120" s="41"/>
      <c r="F120" s="41"/>
      <c r="G120" s="41"/>
    </row>
    <row r="121" spans="1:7" x14ac:dyDescent="0.2">
      <c r="A121" s="41"/>
      <c r="B121" s="41"/>
      <c r="C121" s="41"/>
      <c r="D121" s="41"/>
      <c r="E121" s="41"/>
      <c r="F121" s="41"/>
      <c r="G121" s="41"/>
    </row>
    <row r="122" spans="1:7" x14ac:dyDescent="0.2">
      <c r="A122" s="41"/>
      <c r="B122" s="41"/>
      <c r="C122" s="41"/>
      <c r="D122" s="41"/>
      <c r="E122" s="41"/>
      <c r="F122" s="41"/>
      <c r="G122" s="41"/>
    </row>
    <row r="123" spans="1:7" x14ac:dyDescent="0.2">
      <c r="A123" s="41"/>
      <c r="B123" s="41"/>
      <c r="C123" s="41"/>
      <c r="D123" s="41"/>
      <c r="E123" s="41"/>
      <c r="F123" s="41"/>
      <c r="G123" s="41"/>
    </row>
    <row r="124" spans="1:7" x14ac:dyDescent="0.2">
      <c r="A124" s="41"/>
      <c r="B124" s="41"/>
      <c r="C124" s="41"/>
      <c r="D124" s="41"/>
      <c r="E124" s="41"/>
      <c r="F124" s="41"/>
      <c r="G124" s="41"/>
    </row>
    <row r="125" spans="1:7" x14ac:dyDescent="0.2">
      <c r="A125" s="41"/>
      <c r="B125" s="41"/>
      <c r="C125" s="41"/>
      <c r="D125" s="41"/>
      <c r="E125" s="41"/>
      <c r="F125" s="41"/>
      <c r="G125" s="41"/>
    </row>
    <row r="126" spans="1:7" x14ac:dyDescent="0.2">
      <c r="A126" s="41"/>
      <c r="B126" s="41"/>
      <c r="C126" s="41"/>
      <c r="D126" s="41"/>
      <c r="E126" s="41"/>
      <c r="F126" s="41"/>
      <c r="G126" s="41"/>
    </row>
    <row r="127" spans="1:7" x14ac:dyDescent="0.2">
      <c r="A127" s="41"/>
      <c r="B127" s="41"/>
      <c r="C127" s="41"/>
      <c r="D127" s="41"/>
      <c r="E127" s="41"/>
      <c r="F127" s="41"/>
      <c r="G127" s="41"/>
    </row>
    <row r="128" spans="1:7" x14ac:dyDescent="0.2">
      <c r="A128" s="41"/>
      <c r="B128" s="41"/>
      <c r="C128" s="41"/>
      <c r="D128" s="41"/>
      <c r="E128" s="41"/>
      <c r="F128" s="41"/>
      <c r="G128" s="41"/>
    </row>
    <row r="129" spans="1:7" x14ac:dyDescent="0.2">
      <c r="A129" s="41"/>
      <c r="B129" s="41"/>
      <c r="C129" s="41"/>
      <c r="D129" s="41"/>
      <c r="E129" s="41"/>
      <c r="F129" s="41"/>
      <c r="G129" s="41"/>
    </row>
    <row r="130" spans="1:7" x14ac:dyDescent="0.2">
      <c r="A130" s="41"/>
      <c r="B130" s="41"/>
      <c r="C130" s="41"/>
      <c r="D130" s="41"/>
      <c r="E130" s="41"/>
      <c r="F130" s="41"/>
      <c r="G130" s="41"/>
    </row>
    <row r="131" spans="1:7" x14ac:dyDescent="0.2">
      <c r="A131" s="41"/>
      <c r="B131" s="41"/>
      <c r="C131" s="41"/>
      <c r="D131" s="41"/>
      <c r="E131" s="41"/>
      <c r="F131" s="41"/>
      <c r="G131" s="41"/>
    </row>
    <row r="132" spans="1:7" x14ac:dyDescent="0.2">
      <c r="A132" s="41"/>
      <c r="B132" s="41"/>
      <c r="C132" s="41"/>
      <c r="D132" s="41"/>
      <c r="E132" s="41"/>
      <c r="F132" s="41"/>
      <c r="G132" s="41"/>
    </row>
    <row r="133" spans="1:7" x14ac:dyDescent="0.2">
      <c r="A133" s="41"/>
      <c r="B133" s="41"/>
      <c r="C133" s="41"/>
      <c r="D133" s="41"/>
      <c r="E133" s="41"/>
      <c r="F133" s="41"/>
      <c r="G133" s="41"/>
    </row>
    <row r="134" spans="1:7" x14ac:dyDescent="0.2">
      <c r="A134" s="41"/>
      <c r="B134" s="41"/>
      <c r="C134" s="41"/>
      <c r="D134" s="41"/>
      <c r="E134" s="41"/>
      <c r="F134" s="41"/>
      <c r="G134" s="41"/>
    </row>
    <row r="135" spans="1:7" x14ac:dyDescent="0.2">
      <c r="A135" s="41"/>
      <c r="B135" s="41"/>
      <c r="C135" s="41"/>
      <c r="D135" s="41"/>
      <c r="E135" s="41"/>
      <c r="F135" s="41"/>
      <c r="G135" s="41"/>
    </row>
    <row r="136" spans="1:7" x14ac:dyDescent="0.2">
      <c r="A136" s="41"/>
      <c r="B136" s="41"/>
      <c r="C136" s="41"/>
      <c r="D136" s="41"/>
      <c r="E136" s="41"/>
      <c r="F136" s="41"/>
      <c r="G136" s="41"/>
    </row>
    <row r="137" spans="1:7" x14ac:dyDescent="0.2">
      <c r="A137" s="41"/>
      <c r="B137" s="41"/>
      <c r="C137" s="41"/>
      <c r="D137" s="41"/>
      <c r="E137" s="41"/>
      <c r="F137" s="41"/>
      <c r="G137" s="41"/>
    </row>
    <row r="138" spans="1:7" x14ac:dyDescent="0.2">
      <c r="A138" s="41"/>
      <c r="B138" s="41"/>
      <c r="C138" s="41"/>
      <c r="D138" s="41"/>
      <c r="E138" s="41"/>
      <c r="F138" s="41"/>
      <c r="G138" s="41"/>
    </row>
    <row r="139" spans="1:7" x14ac:dyDescent="0.2">
      <c r="A139" s="41"/>
      <c r="B139" s="41"/>
      <c r="C139" s="41"/>
      <c r="D139" s="41"/>
      <c r="E139" s="41"/>
      <c r="F139" s="41"/>
      <c r="G139" s="41"/>
    </row>
    <row r="140" spans="1:7" x14ac:dyDescent="0.2">
      <c r="A140" s="41"/>
      <c r="B140" s="41"/>
      <c r="C140" s="41"/>
      <c r="D140" s="41"/>
      <c r="E140" s="41"/>
      <c r="F140" s="41"/>
      <c r="G140" s="41"/>
    </row>
    <row r="141" spans="1:7" x14ac:dyDescent="0.2">
      <c r="A141" s="41"/>
      <c r="B141" s="41"/>
      <c r="C141" s="41"/>
      <c r="D141" s="41"/>
      <c r="E141" s="41"/>
      <c r="F141" s="41"/>
      <c r="G141" s="41"/>
    </row>
    <row r="142" spans="1:7" x14ac:dyDescent="0.2">
      <c r="A142" s="41"/>
      <c r="B142" s="41"/>
      <c r="C142" s="41"/>
      <c r="D142" s="41"/>
      <c r="E142" s="41"/>
      <c r="F142" s="41"/>
      <c r="G142" s="41"/>
    </row>
    <row r="143" spans="1:7" x14ac:dyDescent="0.2">
      <c r="A143" s="41"/>
      <c r="B143" s="41"/>
      <c r="C143" s="41"/>
      <c r="D143" s="41"/>
      <c r="E143" s="41"/>
      <c r="F143" s="41"/>
      <c r="G143" s="41"/>
    </row>
    <row r="144" spans="1:7" x14ac:dyDescent="0.2">
      <c r="A144" s="41"/>
      <c r="B144" s="41"/>
      <c r="C144" s="41"/>
      <c r="D144" s="41"/>
      <c r="E144" s="41"/>
      <c r="F144" s="41"/>
      <c r="G144" s="41"/>
    </row>
    <row r="145" spans="1:7" x14ac:dyDescent="0.2">
      <c r="A145" s="41"/>
      <c r="B145" s="41"/>
      <c r="C145" s="41"/>
      <c r="D145" s="41"/>
      <c r="E145" s="41"/>
      <c r="F145" s="41"/>
      <c r="G145" s="41"/>
    </row>
    <row r="146" spans="1:7" x14ac:dyDescent="0.2">
      <c r="A146" s="41"/>
      <c r="B146" s="41"/>
      <c r="C146" s="41"/>
      <c r="D146" s="41"/>
      <c r="E146" s="41"/>
      <c r="F146" s="41"/>
      <c r="G146" s="41"/>
    </row>
    <row r="147" spans="1:7" x14ac:dyDescent="0.2">
      <c r="A147" s="41"/>
      <c r="B147" s="41"/>
      <c r="C147" s="41"/>
      <c r="D147" s="41"/>
      <c r="E147" s="41"/>
      <c r="F147" s="41"/>
      <c r="G147" s="41"/>
    </row>
    <row r="148" spans="1:7" x14ac:dyDescent="0.2">
      <c r="A148" s="41"/>
      <c r="B148" s="41"/>
      <c r="C148" s="41"/>
      <c r="D148" s="41"/>
      <c r="E148" s="41"/>
      <c r="F148" s="41"/>
      <c r="G148" s="41"/>
    </row>
    <row r="149" spans="1:7" x14ac:dyDescent="0.2">
      <c r="A149" s="41"/>
      <c r="B149" s="41"/>
      <c r="C149" s="41"/>
      <c r="D149" s="41"/>
      <c r="E149" s="41"/>
      <c r="F149" s="41"/>
      <c r="G149" s="41"/>
    </row>
    <row r="150" spans="1:7" x14ac:dyDescent="0.2">
      <c r="A150" s="41"/>
      <c r="B150" s="41"/>
      <c r="C150" s="41"/>
      <c r="D150" s="41"/>
      <c r="E150" s="41"/>
      <c r="F150" s="41"/>
      <c r="G150" s="41"/>
    </row>
    <row r="151" spans="1:7" x14ac:dyDescent="0.2">
      <c r="A151" s="41"/>
      <c r="B151" s="41"/>
      <c r="C151" s="41"/>
      <c r="D151" s="41"/>
      <c r="E151" s="41"/>
      <c r="F151" s="41"/>
      <c r="G151" s="41"/>
    </row>
    <row r="152" spans="1:7" x14ac:dyDescent="0.2">
      <c r="A152" s="41"/>
      <c r="B152" s="41"/>
      <c r="C152" s="41"/>
      <c r="D152" s="41"/>
      <c r="E152" s="41"/>
      <c r="F152" s="41"/>
      <c r="G152" s="41"/>
    </row>
    <row r="153" spans="1:7" x14ac:dyDescent="0.2">
      <c r="A153" s="41"/>
      <c r="B153" s="41"/>
      <c r="C153" s="41"/>
      <c r="D153" s="41"/>
      <c r="E153" s="41"/>
      <c r="F153" s="41"/>
      <c r="G153" s="41"/>
    </row>
    <row r="154" spans="1:7" x14ac:dyDescent="0.2">
      <c r="A154" s="41"/>
      <c r="B154" s="41"/>
      <c r="C154" s="41"/>
      <c r="D154" s="41"/>
      <c r="E154" s="41"/>
      <c r="F154" s="41"/>
      <c r="G154" s="41"/>
    </row>
    <row r="155" spans="1:7" x14ac:dyDescent="0.2">
      <c r="A155" s="41"/>
      <c r="B155" s="41"/>
      <c r="C155" s="41"/>
      <c r="D155" s="41"/>
      <c r="E155" s="41"/>
      <c r="F155" s="41"/>
      <c r="G155" s="41"/>
    </row>
    <row r="156" spans="1:7" x14ac:dyDescent="0.2">
      <c r="A156" s="41"/>
      <c r="B156" s="41"/>
      <c r="C156" s="41"/>
      <c r="D156" s="41"/>
      <c r="E156" s="41"/>
      <c r="F156" s="41"/>
      <c r="G156" s="41"/>
    </row>
    <row r="157" spans="1:7" x14ac:dyDescent="0.2">
      <c r="A157" s="41"/>
      <c r="B157" s="41"/>
      <c r="C157" s="41"/>
      <c r="D157" s="41"/>
      <c r="E157" s="41"/>
      <c r="F157" s="41"/>
      <c r="G157" s="41"/>
    </row>
    <row r="158" spans="1:7" x14ac:dyDescent="0.2">
      <c r="A158" s="41"/>
      <c r="B158" s="41"/>
      <c r="C158" s="41"/>
      <c r="D158" s="41"/>
      <c r="E158" s="41"/>
      <c r="F158" s="41"/>
      <c r="G158" s="41"/>
    </row>
    <row r="159" spans="1:7" x14ac:dyDescent="0.2">
      <c r="A159" s="41"/>
      <c r="B159" s="41"/>
      <c r="C159" s="41"/>
      <c r="D159" s="41"/>
      <c r="E159" s="41"/>
      <c r="F159" s="41"/>
      <c r="G159" s="41"/>
    </row>
    <row r="160" spans="1:7" x14ac:dyDescent="0.2">
      <c r="A160" s="41"/>
      <c r="B160" s="41"/>
      <c r="C160" s="41"/>
      <c r="D160" s="41"/>
      <c r="E160" s="41"/>
      <c r="F160" s="41"/>
      <c r="G160" s="41"/>
    </row>
    <row r="161" spans="1:7" x14ac:dyDescent="0.2">
      <c r="A161" s="41"/>
      <c r="B161" s="41"/>
      <c r="C161" s="41"/>
      <c r="D161" s="41"/>
      <c r="E161" s="41"/>
      <c r="F161" s="41"/>
      <c r="G161" s="41"/>
    </row>
    <row r="162" spans="1:7" x14ac:dyDescent="0.2">
      <c r="A162" s="41"/>
      <c r="B162" s="41"/>
      <c r="C162" s="41"/>
      <c r="D162" s="41"/>
      <c r="E162" s="41"/>
      <c r="F162" s="41"/>
      <c r="G162" s="41"/>
    </row>
    <row r="163" spans="1:7" x14ac:dyDescent="0.2">
      <c r="A163" s="41"/>
      <c r="B163" s="41"/>
      <c r="C163" s="41"/>
      <c r="D163" s="41"/>
      <c r="E163" s="41"/>
      <c r="F163" s="41"/>
      <c r="G163" s="41"/>
    </row>
    <row r="164" spans="1:7" x14ac:dyDescent="0.2">
      <c r="A164" s="41"/>
      <c r="B164" s="41"/>
      <c r="C164" s="41"/>
      <c r="D164" s="41"/>
      <c r="E164" s="41"/>
      <c r="F164" s="41"/>
      <c r="G164" s="41"/>
    </row>
    <row r="165" spans="1:7" x14ac:dyDescent="0.2">
      <c r="A165" s="41"/>
      <c r="B165" s="41"/>
      <c r="C165" s="41"/>
      <c r="D165" s="41"/>
      <c r="E165" s="41"/>
      <c r="F165" s="41"/>
      <c r="G165" s="41"/>
    </row>
    <row r="166" spans="1:7" x14ac:dyDescent="0.2">
      <c r="A166" s="41"/>
      <c r="B166" s="41"/>
      <c r="C166" s="41"/>
      <c r="D166" s="41"/>
      <c r="E166" s="41"/>
      <c r="F166" s="41"/>
      <c r="G166" s="41"/>
    </row>
    <row r="167" spans="1:7" x14ac:dyDescent="0.2">
      <c r="A167" s="41"/>
      <c r="B167" s="41"/>
      <c r="C167" s="41"/>
      <c r="D167" s="41"/>
      <c r="E167" s="41"/>
      <c r="F167" s="41"/>
      <c r="G167" s="41"/>
    </row>
    <row r="168" spans="1:7" x14ac:dyDescent="0.2">
      <c r="A168" s="41"/>
      <c r="B168" s="41"/>
      <c r="C168" s="41"/>
      <c r="D168" s="41"/>
      <c r="E168" s="41"/>
      <c r="F168" s="41"/>
      <c r="G168" s="41"/>
    </row>
    <row r="169" spans="1:7" x14ac:dyDescent="0.2">
      <c r="A169" s="41"/>
      <c r="B169" s="41"/>
      <c r="C169" s="41"/>
      <c r="D169" s="41"/>
      <c r="E169" s="41"/>
      <c r="F169" s="41"/>
      <c r="G169" s="41"/>
    </row>
    <row r="170" spans="1:7" x14ac:dyDescent="0.2">
      <c r="A170" s="41"/>
      <c r="B170" s="41"/>
      <c r="C170" s="41"/>
      <c r="D170" s="41"/>
      <c r="E170" s="41"/>
      <c r="F170" s="41"/>
      <c r="G170" s="41"/>
    </row>
    <row r="171" spans="1:7" x14ac:dyDescent="0.2">
      <c r="A171" s="41"/>
      <c r="B171" s="41"/>
      <c r="C171" s="41"/>
      <c r="D171" s="41"/>
      <c r="E171" s="41"/>
      <c r="F171" s="41"/>
      <c r="G171" s="41"/>
    </row>
    <row r="172" spans="1:7" x14ac:dyDescent="0.2">
      <c r="A172" s="41"/>
      <c r="B172" s="41"/>
      <c r="C172" s="41"/>
      <c r="D172" s="41"/>
      <c r="E172" s="41"/>
      <c r="F172" s="41"/>
      <c r="G172" s="41"/>
    </row>
    <row r="173" spans="1:7" x14ac:dyDescent="0.2">
      <c r="A173" s="41"/>
      <c r="B173" s="41"/>
      <c r="C173" s="41"/>
      <c r="D173" s="41"/>
      <c r="E173" s="41"/>
      <c r="F173" s="41"/>
      <c r="G173" s="41"/>
    </row>
    <row r="174" spans="1:7" x14ac:dyDescent="0.2">
      <c r="A174" s="41"/>
      <c r="B174" s="41"/>
      <c r="C174" s="41"/>
      <c r="D174" s="41"/>
      <c r="E174" s="41"/>
      <c r="F174" s="41"/>
      <c r="G174" s="41"/>
    </row>
    <row r="175" spans="1:7" x14ac:dyDescent="0.2">
      <c r="A175" s="41"/>
      <c r="B175" s="41"/>
      <c r="C175" s="41"/>
      <c r="D175" s="41"/>
      <c r="E175" s="41"/>
      <c r="F175" s="41"/>
      <c r="G175" s="41"/>
    </row>
    <row r="176" spans="1:7" x14ac:dyDescent="0.2">
      <c r="A176" s="41"/>
      <c r="B176" s="41"/>
      <c r="C176" s="41"/>
      <c r="D176" s="41"/>
      <c r="E176" s="41"/>
      <c r="F176" s="41"/>
      <c r="G176" s="41"/>
    </row>
    <row r="177" spans="1:7" x14ac:dyDescent="0.2">
      <c r="A177" s="41"/>
      <c r="B177" s="41"/>
      <c r="C177" s="41"/>
      <c r="D177" s="41"/>
      <c r="E177" s="41"/>
      <c r="F177" s="41"/>
      <c r="G177" s="41"/>
    </row>
    <row r="178" spans="1:7" x14ac:dyDescent="0.2">
      <c r="A178" s="41"/>
      <c r="B178" s="41"/>
      <c r="C178" s="41"/>
      <c r="D178" s="41"/>
      <c r="E178" s="41"/>
      <c r="F178" s="41"/>
      <c r="G178" s="41"/>
    </row>
    <row r="179" spans="1:7" x14ac:dyDescent="0.2">
      <c r="A179" s="41"/>
      <c r="B179" s="41"/>
      <c r="C179" s="41"/>
      <c r="D179" s="41"/>
      <c r="E179" s="41"/>
      <c r="F179" s="41"/>
      <c r="G179" s="41"/>
    </row>
    <row r="180" spans="1:7" x14ac:dyDescent="0.2">
      <c r="A180" s="41"/>
      <c r="B180" s="41"/>
      <c r="C180" s="41"/>
      <c r="D180" s="41"/>
      <c r="E180" s="41"/>
      <c r="F180" s="41"/>
      <c r="G180" s="41"/>
    </row>
    <row r="181" spans="1:7" x14ac:dyDescent="0.2">
      <c r="A181" s="41"/>
      <c r="B181" s="41"/>
      <c r="C181" s="41"/>
      <c r="D181" s="41"/>
      <c r="E181" s="41"/>
      <c r="F181" s="41"/>
      <c r="G181" s="41"/>
    </row>
    <row r="182" spans="1:7" x14ac:dyDescent="0.2">
      <c r="A182" s="41"/>
      <c r="B182" s="41"/>
      <c r="C182" s="41"/>
      <c r="D182" s="41"/>
      <c r="E182" s="41"/>
      <c r="F182" s="41"/>
      <c r="G182" s="41"/>
    </row>
    <row r="183" spans="1:7" x14ac:dyDescent="0.2">
      <c r="A183" s="41"/>
      <c r="B183" s="41"/>
      <c r="C183" s="41"/>
      <c r="D183" s="41"/>
      <c r="E183" s="41"/>
      <c r="F183" s="41"/>
      <c r="G183" s="41"/>
    </row>
    <row r="184" spans="1:7" x14ac:dyDescent="0.2">
      <c r="A184" s="41"/>
      <c r="B184" s="41"/>
      <c r="C184" s="41"/>
      <c r="D184" s="41"/>
      <c r="E184" s="41"/>
      <c r="F184" s="41"/>
      <c r="G184" s="41"/>
    </row>
    <row r="185" spans="1:7" x14ac:dyDescent="0.2">
      <c r="A185" s="41"/>
      <c r="B185" s="41"/>
      <c r="C185" s="41"/>
      <c r="D185" s="41"/>
      <c r="E185" s="41"/>
      <c r="F185" s="41"/>
      <c r="G185" s="41"/>
    </row>
    <row r="186" spans="1:7" x14ac:dyDescent="0.2">
      <c r="A186" s="41"/>
      <c r="B186" s="41"/>
      <c r="C186" s="41"/>
      <c r="D186" s="41"/>
      <c r="E186" s="41"/>
      <c r="F186" s="41"/>
      <c r="G186" s="41"/>
    </row>
    <row r="187" spans="1:7" x14ac:dyDescent="0.2">
      <c r="A187" s="41"/>
      <c r="B187" s="41"/>
      <c r="C187" s="41"/>
      <c r="D187" s="41"/>
      <c r="E187" s="41"/>
      <c r="F187" s="41"/>
      <c r="G187" s="41"/>
    </row>
    <row r="188" spans="1:7" x14ac:dyDescent="0.2">
      <c r="A188" s="41"/>
      <c r="B188" s="41"/>
      <c r="C188" s="41"/>
      <c r="D188" s="41"/>
      <c r="E188" s="41"/>
      <c r="F188" s="41"/>
      <c r="G188" s="41"/>
    </row>
    <row r="189" spans="1:7" x14ac:dyDescent="0.2">
      <c r="A189" s="41"/>
      <c r="B189" s="41"/>
      <c r="C189" s="41"/>
      <c r="D189" s="41"/>
      <c r="E189" s="41"/>
      <c r="F189" s="41"/>
      <c r="G189" s="41"/>
    </row>
    <row r="190" spans="1:7" x14ac:dyDescent="0.2">
      <c r="A190" s="41"/>
      <c r="B190" s="41"/>
      <c r="C190" s="41"/>
      <c r="D190" s="41"/>
      <c r="E190" s="41"/>
      <c r="F190" s="41"/>
      <c r="G190" s="41"/>
    </row>
    <row r="191" spans="1:7" x14ac:dyDescent="0.2">
      <c r="A191" s="41"/>
      <c r="B191" s="41"/>
      <c r="C191" s="41"/>
      <c r="D191" s="41"/>
      <c r="E191" s="41"/>
      <c r="F191" s="41"/>
      <c r="G191" s="41"/>
    </row>
    <row r="192" spans="1:7" x14ac:dyDescent="0.2">
      <c r="A192" s="41"/>
      <c r="B192" s="41"/>
      <c r="C192" s="41"/>
      <c r="D192" s="41"/>
      <c r="E192" s="41"/>
      <c r="F192" s="41"/>
      <c r="G192" s="41"/>
    </row>
    <row r="193" spans="1:7" x14ac:dyDescent="0.2">
      <c r="A193" s="41"/>
      <c r="B193" s="41"/>
      <c r="C193" s="41"/>
      <c r="D193" s="41"/>
      <c r="E193" s="41"/>
      <c r="F193" s="41"/>
      <c r="G193" s="41"/>
    </row>
    <row r="194" spans="1:7" x14ac:dyDescent="0.2">
      <c r="A194" s="41"/>
      <c r="B194" s="41"/>
      <c r="C194" s="41"/>
      <c r="D194" s="41"/>
      <c r="E194" s="41"/>
      <c r="F194" s="41"/>
      <c r="G194" s="41"/>
    </row>
    <row r="195" spans="1:7" x14ac:dyDescent="0.2">
      <c r="A195" s="41"/>
      <c r="B195" s="41"/>
      <c r="C195" s="41"/>
      <c r="D195" s="41"/>
      <c r="E195" s="41"/>
      <c r="F195" s="41"/>
      <c r="G195" s="41"/>
    </row>
    <row r="196" spans="1:7" x14ac:dyDescent="0.2">
      <c r="A196" s="41"/>
      <c r="B196" s="41"/>
      <c r="C196" s="41"/>
      <c r="D196" s="41"/>
      <c r="E196" s="41"/>
      <c r="F196" s="41"/>
      <c r="G196" s="41"/>
    </row>
    <row r="197" spans="1:7" x14ac:dyDescent="0.2">
      <c r="A197" s="41"/>
      <c r="B197" s="41"/>
      <c r="C197" s="41"/>
      <c r="D197" s="41"/>
      <c r="E197" s="41"/>
      <c r="F197" s="41"/>
      <c r="G197" s="41"/>
    </row>
    <row r="198" spans="1:7" x14ac:dyDescent="0.2">
      <c r="A198" s="41"/>
      <c r="B198" s="41"/>
      <c r="C198" s="41"/>
      <c r="D198" s="41"/>
      <c r="E198" s="41"/>
      <c r="F198" s="41"/>
      <c r="G198" s="41"/>
    </row>
    <row r="199" spans="1:7" x14ac:dyDescent="0.2">
      <c r="A199" s="41"/>
      <c r="B199" s="41"/>
      <c r="C199" s="41"/>
      <c r="D199" s="41"/>
      <c r="E199" s="41"/>
      <c r="F199" s="41"/>
      <c r="G199" s="41"/>
    </row>
    <row r="200" spans="1:7" x14ac:dyDescent="0.2">
      <c r="A200" s="41"/>
      <c r="B200" s="41"/>
      <c r="C200" s="41"/>
      <c r="D200" s="41"/>
      <c r="E200" s="41"/>
      <c r="F200" s="41"/>
      <c r="G200" s="41"/>
    </row>
    <row r="201" spans="1:7" x14ac:dyDescent="0.2">
      <c r="A201" s="41"/>
      <c r="B201" s="41"/>
      <c r="C201" s="41"/>
      <c r="D201" s="41"/>
      <c r="E201" s="41"/>
      <c r="F201" s="41"/>
      <c r="G201" s="41"/>
    </row>
    <row r="202" spans="1:7" x14ac:dyDescent="0.2">
      <c r="A202" s="41"/>
      <c r="B202" s="41"/>
      <c r="C202" s="41"/>
      <c r="D202" s="41"/>
      <c r="E202" s="41"/>
      <c r="F202" s="41"/>
      <c r="G202" s="41"/>
    </row>
    <row r="203" spans="1:7" x14ac:dyDescent="0.2">
      <c r="A203" s="41"/>
      <c r="B203" s="41"/>
      <c r="C203" s="41"/>
      <c r="D203" s="41"/>
      <c r="E203" s="41"/>
      <c r="F203" s="41"/>
      <c r="G203" s="41"/>
    </row>
    <row r="204" spans="1:7" x14ac:dyDescent="0.2">
      <c r="A204" s="41"/>
      <c r="B204" s="41"/>
      <c r="C204" s="41"/>
      <c r="D204" s="41"/>
      <c r="E204" s="41"/>
      <c r="F204" s="41"/>
      <c r="G204" s="41"/>
    </row>
    <row r="205" spans="1:7" x14ac:dyDescent="0.2">
      <c r="A205" s="41"/>
      <c r="B205" s="41"/>
      <c r="C205" s="41"/>
      <c r="D205" s="41"/>
      <c r="E205" s="41"/>
      <c r="F205" s="41"/>
      <c r="G205" s="41"/>
    </row>
    <row r="206" spans="1:7" x14ac:dyDescent="0.2">
      <c r="A206" s="41"/>
      <c r="B206" s="41"/>
      <c r="C206" s="41"/>
      <c r="D206" s="41"/>
      <c r="E206" s="41"/>
      <c r="F206" s="41"/>
      <c r="G206" s="41"/>
    </row>
    <row r="207" spans="1:7" x14ac:dyDescent="0.2">
      <c r="A207" s="41"/>
      <c r="B207" s="41"/>
      <c r="C207" s="41"/>
      <c r="D207" s="41"/>
      <c r="E207" s="41"/>
      <c r="F207" s="41"/>
      <c r="G207" s="41"/>
    </row>
    <row r="208" spans="1:7" x14ac:dyDescent="0.2">
      <c r="A208" s="41"/>
      <c r="B208" s="41"/>
      <c r="C208" s="41"/>
      <c r="D208" s="41"/>
      <c r="E208" s="41"/>
      <c r="F208" s="41"/>
      <c r="G208" s="41"/>
    </row>
    <row r="209" spans="1:7" x14ac:dyDescent="0.2">
      <c r="A209" s="41"/>
      <c r="B209" s="41"/>
      <c r="C209" s="41"/>
      <c r="D209" s="41"/>
      <c r="E209" s="41"/>
      <c r="F209" s="41"/>
      <c r="G209" s="41"/>
    </row>
    <row r="210" spans="1:7" x14ac:dyDescent="0.2">
      <c r="A210" s="41"/>
      <c r="B210" s="41"/>
      <c r="C210" s="41"/>
      <c r="D210" s="41"/>
      <c r="E210" s="41"/>
      <c r="F210" s="41"/>
      <c r="G210" s="41"/>
    </row>
    <row r="211" spans="1:7" x14ac:dyDescent="0.2">
      <c r="A211" s="41"/>
      <c r="B211" s="41"/>
      <c r="C211" s="41"/>
      <c r="D211" s="41"/>
      <c r="E211" s="41"/>
      <c r="F211" s="41"/>
      <c r="G211" s="41"/>
    </row>
    <row r="212" spans="1:7" x14ac:dyDescent="0.2">
      <c r="A212" s="41"/>
      <c r="B212" s="41"/>
      <c r="C212" s="41"/>
      <c r="D212" s="41"/>
      <c r="E212" s="41"/>
      <c r="F212" s="41"/>
      <c r="G212" s="41"/>
    </row>
    <row r="213" spans="1:7" x14ac:dyDescent="0.2">
      <c r="A213" s="41"/>
      <c r="B213" s="41"/>
      <c r="C213" s="41"/>
      <c r="D213" s="41"/>
      <c r="E213" s="41"/>
      <c r="F213" s="41"/>
      <c r="G213" s="41"/>
    </row>
    <row r="214" spans="1:7" x14ac:dyDescent="0.2">
      <c r="A214" s="41"/>
      <c r="B214" s="41"/>
      <c r="C214" s="41"/>
      <c r="D214" s="41"/>
      <c r="E214" s="41"/>
      <c r="F214" s="41"/>
      <c r="G214" s="41"/>
    </row>
    <row r="215" spans="1:7" x14ac:dyDescent="0.2">
      <c r="A215" s="41"/>
      <c r="B215" s="41"/>
      <c r="C215" s="41"/>
      <c r="D215" s="41"/>
      <c r="E215" s="41"/>
      <c r="F215" s="41"/>
      <c r="G215" s="41"/>
    </row>
    <row r="216" spans="1:7" x14ac:dyDescent="0.2">
      <c r="A216" s="41"/>
      <c r="B216" s="41"/>
      <c r="C216" s="41"/>
      <c r="D216" s="41"/>
      <c r="E216" s="41"/>
      <c r="F216" s="41"/>
      <c r="G216" s="41"/>
    </row>
    <row r="217" spans="1:7" x14ac:dyDescent="0.2">
      <c r="A217" s="41"/>
      <c r="B217" s="41"/>
      <c r="C217" s="41"/>
      <c r="D217" s="41"/>
      <c r="E217" s="41"/>
      <c r="F217" s="41"/>
      <c r="G217" s="41"/>
    </row>
    <row r="218" spans="1:7" x14ac:dyDescent="0.2">
      <c r="A218" s="41"/>
      <c r="B218" s="41"/>
      <c r="C218" s="41"/>
      <c r="D218" s="41"/>
      <c r="E218" s="41"/>
      <c r="F218" s="41"/>
      <c r="G218" s="41"/>
    </row>
    <row r="219" spans="1:7" x14ac:dyDescent="0.2">
      <c r="A219" s="41"/>
      <c r="B219" s="41"/>
      <c r="C219" s="41"/>
      <c r="D219" s="41"/>
      <c r="E219" s="41"/>
      <c r="F219" s="41"/>
      <c r="G219" s="41"/>
    </row>
    <row r="220" spans="1:7" x14ac:dyDescent="0.2">
      <c r="A220" s="41"/>
      <c r="B220" s="41"/>
      <c r="C220" s="41"/>
      <c r="D220" s="41"/>
      <c r="E220" s="41"/>
      <c r="F220" s="41"/>
      <c r="G220" s="41"/>
    </row>
    <row r="221" spans="1:7" x14ac:dyDescent="0.2">
      <c r="A221" s="41"/>
      <c r="B221" s="41"/>
      <c r="C221" s="41"/>
      <c r="D221" s="41"/>
      <c r="E221" s="41"/>
      <c r="F221" s="41"/>
      <c r="G221" s="41"/>
    </row>
    <row r="222" spans="1:7" x14ac:dyDescent="0.2">
      <c r="A222" s="41"/>
      <c r="B222" s="41"/>
      <c r="C222" s="41"/>
      <c r="D222" s="41"/>
      <c r="E222" s="41"/>
      <c r="F222" s="41"/>
      <c r="G222" s="41"/>
    </row>
    <row r="223" spans="1:7" x14ac:dyDescent="0.2">
      <c r="A223" s="41"/>
      <c r="B223" s="41"/>
      <c r="C223" s="41"/>
      <c r="D223" s="41"/>
      <c r="E223" s="41"/>
      <c r="F223" s="41"/>
      <c r="G223" s="41"/>
    </row>
    <row r="224" spans="1:7" x14ac:dyDescent="0.2">
      <c r="A224" s="41"/>
      <c r="B224" s="41"/>
      <c r="C224" s="41"/>
      <c r="D224" s="41"/>
      <c r="E224" s="41"/>
      <c r="F224" s="41"/>
      <c r="G224" s="41"/>
    </row>
    <row r="225" spans="1:7" x14ac:dyDescent="0.2">
      <c r="A225" s="41"/>
      <c r="B225" s="41"/>
      <c r="C225" s="41"/>
      <c r="D225" s="41"/>
      <c r="E225" s="41"/>
      <c r="F225" s="41"/>
      <c r="G225" s="41"/>
    </row>
    <row r="226" spans="1:7" x14ac:dyDescent="0.2">
      <c r="A226" s="41"/>
      <c r="B226" s="41"/>
      <c r="C226" s="41"/>
      <c r="D226" s="41"/>
      <c r="E226" s="41"/>
      <c r="F226" s="41"/>
      <c r="G226" s="41"/>
    </row>
    <row r="227" spans="1:7" x14ac:dyDescent="0.2">
      <c r="A227" s="41"/>
      <c r="B227" s="41"/>
      <c r="C227" s="41"/>
      <c r="D227" s="41"/>
      <c r="E227" s="41"/>
      <c r="F227" s="41"/>
      <c r="G227" s="41"/>
    </row>
    <row r="228" spans="1:7" x14ac:dyDescent="0.2">
      <c r="A228" s="41"/>
      <c r="B228" s="41"/>
      <c r="C228" s="41"/>
      <c r="D228" s="41"/>
      <c r="E228" s="41"/>
      <c r="F228" s="41"/>
      <c r="G228" s="41"/>
    </row>
    <row r="229" spans="1:7" x14ac:dyDescent="0.2">
      <c r="A229" s="41"/>
      <c r="B229" s="41"/>
      <c r="C229" s="41"/>
      <c r="D229" s="41"/>
      <c r="E229" s="41"/>
      <c r="F229" s="41"/>
      <c r="G229" s="41"/>
    </row>
    <row r="230" spans="1:7" x14ac:dyDescent="0.2">
      <c r="A230" s="41"/>
      <c r="B230" s="41"/>
      <c r="C230" s="41"/>
      <c r="D230" s="41"/>
      <c r="E230" s="41"/>
      <c r="F230" s="41"/>
      <c r="G230" s="41"/>
    </row>
    <row r="231" spans="1:7" x14ac:dyDescent="0.2">
      <c r="A231" s="41"/>
      <c r="B231" s="41"/>
      <c r="C231" s="41"/>
      <c r="D231" s="41"/>
      <c r="E231" s="41"/>
      <c r="F231" s="41"/>
      <c r="G231" s="41"/>
    </row>
    <row r="232" spans="1:7" x14ac:dyDescent="0.2">
      <c r="A232" s="41"/>
      <c r="B232" s="41"/>
      <c r="C232" s="41"/>
      <c r="D232" s="41"/>
      <c r="E232" s="41"/>
      <c r="F232" s="41"/>
      <c r="G232" s="41"/>
    </row>
    <row r="233" spans="1:7" x14ac:dyDescent="0.2">
      <c r="A233" s="41"/>
      <c r="B233" s="41"/>
      <c r="C233" s="41"/>
      <c r="D233" s="41"/>
      <c r="E233" s="41"/>
      <c r="F233" s="41"/>
      <c r="G233" s="41"/>
    </row>
    <row r="234" spans="1:7" x14ac:dyDescent="0.2">
      <c r="A234" s="41"/>
      <c r="B234" s="41"/>
      <c r="C234" s="41"/>
      <c r="D234" s="41"/>
      <c r="E234" s="41"/>
      <c r="F234" s="41"/>
      <c r="G234" s="41"/>
    </row>
    <row r="235" spans="1:7" x14ac:dyDescent="0.2">
      <c r="A235" s="41"/>
      <c r="B235" s="41"/>
      <c r="C235" s="41"/>
      <c r="D235" s="41"/>
      <c r="E235" s="41"/>
      <c r="F235" s="41"/>
      <c r="G235" s="41"/>
    </row>
    <row r="236" spans="1:7" x14ac:dyDescent="0.2">
      <c r="A236" s="41"/>
      <c r="B236" s="41"/>
      <c r="C236" s="41"/>
      <c r="D236" s="41"/>
      <c r="E236" s="41"/>
      <c r="F236" s="41"/>
      <c r="G236" s="41"/>
    </row>
    <row r="237" spans="1:7" x14ac:dyDescent="0.2">
      <c r="A237" s="41"/>
      <c r="B237" s="41"/>
      <c r="C237" s="41"/>
      <c r="D237" s="41"/>
      <c r="E237" s="41"/>
      <c r="F237" s="41"/>
      <c r="G237" s="41"/>
    </row>
    <row r="238" spans="1:7" x14ac:dyDescent="0.2">
      <c r="A238" s="41"/>
      <c r="B238" s="41"/>
      <c r="C238" s="41"/>
      <c r="D238" s="41"/>
      <c r="E238" s="41"/>
      <c r="F238" s="41"/>
      <c r="G238" s="41"/>
    </row>
    <row r="239" spans="1:7" x14ac:dyDescent="0.2">
      <c r="A239" s="41"/>
      <c r="B239" s="41"/>
      <c r="C239" s="41"/>
      <c r="D239" s="41"/>
      <c r="E239" s="41"/>
      <c r="F239" s="41"/>
      <c r="G239" s="41"/>
    </row>
    <row r="240" spans="1:7" x14ac:dyDescent="0.2">
      <c r="A240" s="41"/>
      <c r="B240" s="41"/>
      <c r="C240" s="41"/>
      <c r="D240" s="41"/>
      <c r="E240" s="41"/>
      <c r="F240" s="41"/>
      <c r="G240" s="41"/>
    </row>
    <row r="241" spans="1:7" x14ac:dyDescent="0.2">
      <c r="A241" s="41"/>
      <c r="B241" s="41"/>
      <c r="C241" s="41"/>
      <c r="D241" s="41"/>
      <c r="E241" s="41"/>
      <c r="F241" s="41"/>
      <c r="G241" s="41"/>
    </row>
    <row r="242" spans="1:7" x14ac:dyDescent="0.2">
      <c r="A242" s="41"/>
      <c r="B242" s="41"/>
      <c r="C242" s="41"/>
      <c r="D242" s="41"/>
      <c r="E242" s="41"/>
      <c r="F242" s="41"/>
      <c r="G242" s="41"/>
    </row>
    <row r="243" spans="1:7" x14ac:dyDescent="0.2">
      <c r="A243" s="41"/>
      <c r="B243" s="41"/>
      <c r="C243" s="41"/>
      <c r="D243" s="41"/>
      <c r="E243" s="41"/>
      <c r="F243" s="41"/>
      <c r="G243" s="41"/>
    </row>
    <row r="244" spans="1:7" x14ac:dyDescent="0.2">
      <c r="A244" s="41"/>
      <c r="B244" s="41"/>
      <c r="C244" s="41"/>
      <c r="D244" s="41"/>
      <c r="E244" s="41"/>
      <c r="F244" s="41"/>
      <c r="G244" s="41"/>
    </row>
    <row r="245" spans="1:7" x14ac:dyDescent="0.2">
      <c r="A245" s="41"/>
      <c r="B245" s="41"/>
      <c r="C245" s="41"/>
      <c r="D245" s="41"/>
      <c r="E245" s="41"/>
      <c r="F245" s="41"/>
      <c r="G245" s="41"/>
    </row>
    <row r="246" spans="1:7" x14ac:dyDescent="0.2">
      <c r="A246" s="41"/>
      <c r="B246" s="41"/>
      <c r="C246" s="41"/>
      <c r="D246" s="41"/>
      <c r="E246" s="41"/>
      <c r="F246" s="41"/>
      <c r="G246" s="41"/>
    </row>
    <row r="247" spans="1:7" x14ac:dyDescent="0.2">
      <c r="A247" s="41"/>
      <c r="B247" s="41"/>
      <c r="C247" s="41"/>
      <c r="D247" s="41"/>
      <c r="E247" s="41"/>
      <c r="F247" s="41"/>
      <c r="G247" s="41"/>
    </row>
    <row r="248" spans="1:7" x14ac:dyDescent="0.2">
      <c r="A248" s="41"/>
      <c r="B248" s="41"/>
      <c r="C248" s="41"/>
      <c r="D248" s="41"/>
      <c r="E248" s="41"/>
      <c r="F248" s="41"/>
      <c r="G248" s="41"/>
    </row>
    <row r="249" spans="1:7" x14ac:dyDescent="0.2">
      <c r="A249" s="41"/>
      <c r="B249" s="41"/>
      <c r="C249" s="41"/>
      <c r="D249" s="41"/>
      <c r="E249" s="41"/>
      <c r="F249" s="41"/>
      <c r="G249" s="41"/>
    </row>
    <row r="250" spans="1:7" x14ac:dyDescent="0.2">
      <c r="A250" s="41"/>
      <c r="B250" s="41"/>
      <c r="C250" s="41"/>
      <c r="D250" s="41"/>
      <c r="E250" s="41"/>
      <c r="F250" s="41"/>
      <c r="G250" s="41"/>
    </row>
    <row r="251" spans="1:7" x14ac:dyDescent="0.2">
      <c r="A251" s="41"/>
      <c r="B251" s="41"/>
      <c r="C251" s="41"/>
      <c r="D251" s="41"/>
      <c r="E251" s="41"/>
      <c r="F251" s="41"/>
      <c r="G251" s="41"/>
    </row>
    <row r="252" spans="1:7" x14ac:dyDescent="0.2">
      <c r="A252" s="41"/>
      <c r="B252" s="41"/>
      <c r="C252" s="41"/>
      <c r="D252" s="41"/>
      <c r="E252" s="41"/>
      <c r="F252" s="41"/>
      <c r="G252" s="41"/>
    </row>
    <row r="253" spans="1:7" x14ac:dyDescent="0.2">
      <c r="A253" s="41"/>
      <c r="B253" s="41"/>
      <c r="C253" s="41"/>
      <c r="D253" s="41"/>
      <c r="E253" s="41"/>
      <c r="F253" s="41"/>
      <c r="G253" s="41"/>
    </row>
    <row r="254" spans="1:7" x14ac:dyDescent="0.2">
      <c r="A254" s="41"/>
      <c r="B254" s="41"/>
      <c r="C254" s="41"/>
      <c r="D254" s="41"/>
      <c r="E254" s="41"/>
      <c r="F254" s="41"/>
      <c r="G254" s="41"/>
    </row>
    <row r="255" spans="1:7" x14ac:dyDescent="0.2">
      <c r="A255" s="41"/>
      <c r="B255" s="41"/>
      <c r="C255" s="41"/>
      <c r="D255" s="41"/>
      <c r="E255" s="41"/>
      <c r="F255" s="41"/>
      <c r="G255" s="41"/>
    </row>
    <row r="256" spans="1:7" x14ac:dyDescent="0.2">
      <c r="A256" s="41"/>
      <c r="B256" s="41"/>
      <c r="C256" s="41"/>
      <c r="D256" s="41"/>
      <c r="E256" s="41"/>
      <c r="F256" s="41"/>
      <c r="G256" s="41"/>
    </row>
    <row r="257" spans="1:7" x14ac:dyDescent="0.2">
      <c r="A257" s="41"/>
      <c r="B257" s="41"/>
      <c r="C257" s="41"/>
      <c r="D257" s="41"/>
      <c r="E257" s="41"/>
      <c r="F257" s="41"/>
      <c r="G257" s="41"/>
    </row>
    <row r="258" spans="1:7" x14ac:dyDescent="0.2">
      <c r="A258" s="41"/>
      <c r="B258" s="41"/>
      <c r="C258" s="41"/>
      <c r="D258" s="41"/>
      <c r="E258" s="41"/>
      <c r="F258" s="41"/>
      <c r="G258" s="41"/>
    </row>
    <row r="259" spans="1:7" x14ac:dyDescent="0.2">
      <c r="A259" s="41"/>
      <c r="B259" s="41"/>
      <c r="C259" s="41"/>
      <c r="D259" s="41"/>
      <c r="E259" s="41"/>
      <c r="F259" s="41"/>
      <c r="G259" s="41"/>
    </row>
    <row r="260" spans="1:7" x14ac:dyDescent="0.2">
      <c r="A260" s="41"/>
      <c r="B260" s="41"/>
      <c r="C260" s="41"/>
      <c r="D260" s="41"/>
      <c r="E260" s="41"/>
      <c r="F260" s="41"/>
      <c r="G260" s="41"/>
    </row>
    <row r="261" spans="1:7" x14ac:dyDescent="0.2">
      <c r="A261" s="41"/>
      <c r="B261" s="41"/>
      <c r="C261" s="41"/>
      <c r="D261" s="41"/>
      <c r="E261" s="41"/>
      <c r="F261" s="41"/>
      <c r="G261" s="41"/>
    </row>
    <row r="262" spans="1:7" x14ac:dyDescent="0.2">
      <c r="A262" s="41"/>
      <c r="B262" s="41"/>
      <c r="C262" s="41"/>
      <c r="D262" s="41"/>
      <c r="E262" s="41"/>
      <c r="F262" s="41"/>
      <c r="G262" s="41"/>
    </row>
    <row r="263" spans="1:7" x14ac:dyDescent="0.2">
      <c r="A263" s="41"/>
      <c r="B263" s="41"/>
      <c r="C263" s="41"/>
      <c r="D263" s="41"/>
      <c r="E263" s="41"/>
      <c r="F263" s="41"/>
      <c r="G263" s="41"/>
    </row>
    <row r="264" spans="1:7" x14ac:dyDescent="0.2">
      <c r="A264" s="41"/>
      <c r="B264" s="41"/>
      <c r="C264" s="41"/>
      <c r="D264" s="41"/>
      <c r="E264" s="41"/>
      <c r="F264" s="41"/>
      <c r="G264" s="41"/>
    </row>
    <row r="265" spans="1:7" x14ac:dyDescent="0.2">
      <c r="A265" s="41"/>
      <c r="B265" s="41"/>
      <c r="C265" s="41"/>
      <c r="D265" s="41"/>
      <c r="E265" s="41"/>
      <c r="F265" s="41"/>
      <c r="G265" s="41"/>
    </row>
    <row r="266" spans="1:7" x14ac:dyDescent="0.2">
      <c r="A266" s="41"/>
      <c r="B266" s="41"/>
      <c r="C266" s="41"/>
      <c r="D266" s="41"/>
      <c r="E266" s="41"/>
      <c r="F266" s="41"/>
      <c r="G266" s="41"/>
    </row>
    <row r="267" spans="1:7" x14ac:dyDescent="0.2">
      <c r="A267" s="41"/>
      <c r="B267" s="41"/>
      <c r="C267" s="41"/>
      <c r="D267" s="41"/>
      <c r="E267" s="41"/>
      <c r="F267" s="41"/>
      <c r="G267" s="41"/>
    </row>
    <row r="268" spans="1:7" x14ac:dyDescent="0.2">
      <c r="A268" s="41"/>
      <c r="B268" s="41"/>
      <c r="C268" s="41"/>
      <c r="D268" s="41"/>
      <c r="E268" s="41"/>
      <c r="F268" s="41"/>
      <c r="G268" s="41"/>
    </row>
    <row r="269" spans="1:7" x14ac:dyDescent="0.2">
      <c r="A269" s="41"/>
      <c r="B269" s="41"/>
      <c r="C269" s="41"/>
      <c r="D269" s="41"/>
      <c r="E269" s="41"/>
      <c r="F269" s="41"/>
      <c r="G269" s="41"/>
    </row>
    <row r="270" spans="1:7" x14ac:dyDescent="0.2">
      <c r="A270" s="41"/>
      <c r="B270" s="41"/>
      <c r="C270" s="41"/>
      <c r="D270" s="41"/>
      <c r="E270" s="41"/>
      <c r="F270" s="41"/>
      <c r="G270" s="41"/>
    </row>
    <row r="271" spans="1:7" x14ac:dyDescent="0.2">
      <c r="A271" s="41"/>
      <c r="B271" s="41"/>
      <c r="C271" s="41"/>
      <c r="D271" s="41"/>
      <c r="E271" s="41"/>
      <c r="F271" s="41"/>
      <c r="G271" s="41"/>
    </row>
    <row r="272" spans="1:7" x14ac:dyDescent="0.2">
      <c r="A272" s="41"/>
      <c r="B272" s="41"/>
      <c r="C272" s="41"/>
      <c r="D272" s="41"/>
      <c r="E272" s="41"/>
      <c r="F272" s="41"/>
      <c r="G272" s="41"/>
    </row>
  </sheetData>
  <phoneticPr fontId="16" type="noConversion"/>
  <hyperlinks>
    <hyperlink ref="J2" location="INHALT!A1" display="INHALT!A1" xr:uid="{4CE4A989-B800-4682-B28B-5CCE9E0DA05C}"/>
  </hyperlinks>
  <printOptions horizontalCentered="1"/>
  <pageMargins left="0.59055118110236227" right="0.39370078740157483" top="0.59055118110236227" bottom="0.59055118110236227" header="0.23622047244094491" footer="0.19685039370078741"/>
  <pageSetup paperSize="9" scale="95" firstPageNumber="74" orientation="portrait" useFirstPageNumber="1" r:id="rId1"/>
  <headerFooter alignWithMargins="0">
    <oddFooter>&amp;CSeite &amp;P</oddFooter>
  </headerFooter>
  <rowBreaks count="1" manualBreakCount="1">
    <brk id="45"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70C0"/>
  </sheetPr>
  <dimension ref="A1:N118"/>
  <sheetViews>
    <sheetView zoomScaleNormal="100" zoomScaleSheetLayoutView="70" workbookViewId="0">
      <pane xSplit="2" ySplit="5" topLeftCell="C24" activePane="bottomRight" state="frozen"/>
      <selection activeCell="A80" sqref="A80:XFD80"/>
      <selection pane="topRight" activeCell="A80" sqref="A80:XFD80"/>
      <selection pane="bottomLeft" activeCell="A80" sqref="A80:XFD80"/>
      <selection pane="bottomRight" activeCell="O24" sqref="O24"/>
    </sheetView>
  </sheetViews>
  <sheetFormatPr baseColWidth="10" defaultRowHeight="12.75" x14ac:dyDescent="0.2"/>
  <cols>
    <col min="1" max="1" width="5.42578125" style="13" customWidth="1"/>
    <col min="2" max="2" width="21.85546875" style="14" bestFit="1" customWidth="1"/>
    <col min="3" max="3" width="6.85546875" style="1" customWidth="1"/>
    <col min="4" max="11" width="6.85546875" customWidth="1"/>
    <col min="12" max="12" width="6" customWidth="1"/>
    <col min="13" max="13" width="6.42578125" customWidth="1"/>
  </cols>
  <sheetData>
    <row r="1" spans="1:14" x14ac:dyDescent="0.2">
      <c r="A1" s="1062">
        <v>2020</v>
      </c>
      <c r="B1" s="514"/>
      <c r="C1" s="53"/>
      <c r="D1" s="53"/>
      <c r="E1" s="53"/>
      <c r="F1" s="53"/>
      <c r="G1" s="53"/>
      <c r="H1" s="53"/>
      <c r="I1" s="53"/>
      <c r="J1" s="53"/>
      <c r="K1" s="53"/>
      <c r="L1" s="53"/>
      <c r="M1" s="1068" t="str">
        <f>HYPERLINK("[Kleinräumige Statistik Daten Prototyp.xlsx]INHALT!A1","zum Inhaltsverzeichnis")</f>
        <v>zum Inhaltsverzeichnis</v>
      </c>
      <c r="N1" s="53"/>
    </row>
    <row r="2" spans="1:14" ht="15.75" x14ac:dyDescent="0.25">
      <c r="A2" s="485" t="s">
        <v>472</v>
      </c>
      <c r="B2" s="484"/>
      <c r="C2" s="55"/>
      <c r="D2" s="55"/>
      <c r="E2" s="55"/>
      <c r="F2" s="55"/>
      <c r="G2" s="55"/>
      <c r="H2" s="55"/>
      <c r="I2" s="55"/>
      <c r="J2" s="55"/>
      <c r="K2" s="55"/>
      <c r="L2" s="53"/>
      <c r="M2" s="53"/>
      <c r="N2" s="53"/>
    </row>
    <row r="3" spans="1:14" ht="15.75" x14ac:dyDescent="0.25">
      <c r="A3" s="485"/>
      <c r="B3" s="484"/>
      <c r="C3" s="55"/>
      <c r="D3" s="55"/>
      <c r="E3" s="55"/>
      <c r="F3" s="55"/>
      <c r="G3" s="55"/>
      <c r="H3" s="55"/>
      <c r="I3" s="55"/>
      <c r="J3" s="55"/>
      <c r="K3" s="55"/>
      <c r="L3" s="53"/>
      <c r="M3" s="53"/>
      <c r="N3" s="53"/>
    </row>
    <row r="4" spans="1:14" ht="45" x14ac:dyDescent="0.2">
      <c r="A4" s="487" t="s">
        <v>100</v>
      </c>
      <c r="B4" s="544" t="s">
        <v>101</v>
      </c>
      <c r="C4" s="545">
        <v>2011</v>
      </c>
      <c r="D4" s="545">
        <f t="shared" ref="D4:J4" si="0">E4-1</f>
        <v>2012</v>
      </c>
      <c r="E4" s="545">
        <f t="shared" si="0"/>
        <v>2013</v>
      </c>
      <c r="F4" s="546">
        <f t="shared" si="0"/>
        <v>2014</v>
      </c>
      <c r="G4" s="545">
        <f t="shared" si="0"/>
        <v>2015</v>
      </c>
      <c r="H4" s="546">
        <f t="shared" si="0"/>
        <v>2016</v>
      </c>
      <c r="I4" s="545">
        <f t="shared" si="0"/>
        <v>2017</v>
      </c>
      <c r="J4" s="545">
        <f t="shared" si="0"/>
        <v>2018</v>
      </c>
      <c r="K4" s="545">
        <f>L4-1</f>
        <v>2019</v>
      </c>
      <c r="L4" s="545">
        <f>A1</f>
        <v>2020</v>
      </c>
      <c r="M4" s="547" t="s">
        <v>100</v>
      </c>
      <c r="N4" s="53"/>
    </row>
    <row r="5" spans="1:14" ht="24" x14ac:dyDescent="0.2">
      <c r="A5" s="489"/>
      <c r="B5" s="515"/>
      <c r="C5" s="104" t="s">
        <v>224</v>
      </c>
      <c r="D5" s="104" t="s">
        <v>224</v>
      </c>
      <c r="E5" s="104" t="s">
        <v>224</v>
      </c>
      <c r="F5" s="151" t="s">
        <v>224</v>
      </c>
      <c r="G5" s="104" t="s">
        <v>224</v>
      </c>
      <c r="H5" s="151" t="s">
        <v>224</v>
      </c>
      <c r="I5" s="104" t="s">
        <v>224</v>
      </c>
      <c r="J5" s="104" t="s">
        <v>224</v>
      </c>
      <c r="K5" s="104" t="s">
        <v>224</v>
      </c>
      <c r="L5" s="104" t="s">
        <v>224</v>
      </c>
      <c r="M5" s="523"/>
      <c r="N5" s="53"/>
    </row>
    <row r="6" spans="1:14" ht="12" customHeight="1" x14ac:dyDescent="0.2">
      <c r="A6" s="490"/>
      <c r="B6" s="490"/>
      <c r="C6" s="80"/>
      <c r="D6" s="80"/>
      <c r="E6" s="80"/>
      <c r="F6" s="80"/>
      <c r="G6" s="80"/>
      <c r="H6" s="80"/>
      <c r="I6" s="80"/>
      <c r="J6" s="80"/>
      <c r="K6" s="80"/>
      <c r="L6" s="80"/>
      <c r="M6" s="490"/>
      <c r="N6" s="53"/>
    </row>
    <row r="7" spans="1:14" x14ac:dyDescent="0.2">
      <c r="A7" s="383">
        <v>10</v>
      </c>
      <c r="B7" s="61" t="s">
        <v>37</v>
      </c>
      <c r="C7" s="319"/>
      <c r="D7" s="315" t="s">
        <v>528</v>
      </c>
      <c r="E7" s="315" t="s">
        <v>528</v>
      </c>
      <c r="F7" s="315" t="s">
        <v>528</v>
      </c>
      <c r="G7" s="315" t="s">
        <v>528</v>
      </c>
      <c r="H7" s="315">
        <v>4</v>
      </c>
      <c r="I7" s="315" t="s">
        <v>528</v>
      </c>
      <c r="J7" s="315" t="s">
        <v>528</v>
      </c>
      <c r="K7" s="315" t="s">
        <v>528</v>
      </c>
      <c r="L7" s="315" t="s">
        <v>528</v>
      </c>
      <c r="M7" s="476">
        <v>10</v>
      </c>
      <c r="N7" s="53"/>
    </row>
    <row r="8" spans="1:14" x14ac:dyDescent="0.2">
      <c r="A8" s="383">
        <v>11</v>
      </c>
      <c r="B8" s="61" t="s">
        <v>38</v>
      </c>
      <c r="C8" s="319">
        <v>58</v>
      </c>
      <c r="D8" s="315" t="s">
        <v>528</v>
      </c>
      <c r="E8" s="315" t="s">
        <v>528</v>
      </c>
      <c r="F8" s="315" t="s">
        <v>528</v>
      </c>
      <c r="G8" s="315" t="s">
        <v>528</v>
      </c>
      <c r="H8" s="315">
        <v>58</v>
      </c>
      <c r="I8" s="315">
        <v>2</v>
      </c>
      <c r="J8" s="315">
        <v>16</v>
      </c>
      <c r="K8" s="315">
        <v>7</v>
      </c>
      <c r="L8" s="315">
        <v>0</v>
      </c>
      <c r="M8" s="476">
        <v>11</v>
      </c>
      <c r="N8" s="53"/>
    </row>
    <row r="9" spans="1:14" x14ac:dyDescent="0.2">
      <c r="A9" s="383">
        <v>12</v>
      </c>
      <c r="B9" s="61" t="s">
        <v>90</v>
      </c>
      <c r="C9" s="319">
        <v>2</v>
      </c>
      <c r="D9" s="315">
        <v>12</v>
      </c>
      <c r="E9" s="315">
        <v>5</v>
      </c>
      <c r="F9" s="315">
        <v>56</v>
      </c>
      <c r="G9" s="315">
        <v>14</v>
      </c>
      <c r="H9" s="315">
        <v>105</v>
      </c>
      <c r="I9" s="315">
        <v>189</v>
      </c>
      <c r="J9" s="315">
        <v>7</v>
      </c>
      <c r="K9" s="315">
        <v>22</v>
      </c>
      <c r="L9" s="315">
        <v>3</v>
      </c>
      <c r="M9" s="476">
        <v>12</v>
      </c>
      <c r="N9" s="53"/>
    </row>
    <row r="10" spans="1:14" x14ac:dyDescent="0.2">
      <c r="A10" s="383">
        <v>13</v>
      </c>
      <c r="B10" s="61" t="s">
        <v>39</v>
      </c>
      <c r="C10" s="319">
        <v>-3</v>
      </c>
      <c r="D10" s="315">
        <v>1</v>
      </c>
      <c r="E10" s="315" t="s">
        <v>528</v>
      </c>
      <c r="F10" s="315" t="s">
        <v>528</v>
      </c>
      <c r="G10" s="315" t="s">
        <v>528</v>
      </c>
      <c r="H10" s="315">
        <v>52</v>
      </c>
      <c r="I10" s="315" t="s">
        <v>528</v>
      </c>
      <c r="J10" s="315">
        <v>16</v>
      </c>
      <c r="K10" s="315">
        <v>0</v>
      </c>
      <c r="L10" s="315">
        <v>5</v>
      </c>
      <c r="M10" s="476">
        <v>13</v>
      </c>
      <c r="N10" s="53"/>
    </row>
    <row r="11" spans="1:14" x14ac:dyDescent="0.2">
      <c r="A11" s="383">
        <v>14</v>
      </c>
      <c r="B11" s="61" t="s">
        <v>40</v>
      </c>
      <c r="C11" s="319">
        <v>31</v>
      </c>
      <c r="D11" s="315">
        <v>4</v>
      </c>
      <c r="E11" s="315">
        <v>5</v>
      </c>
      <c r="F11" s="315">
        <v>5</v>
      </c>
      <c r="G11" s="315">
        <v>1</v>
      </c>
      <c r="H11" s="315">
        <v>26</v>
      </c>
      <c r="I11" s="315">
        <v>10</v>
      </c>
      <c r="J11" s="315">
        <v>1</v>
      </c>
      <c r="K11" s="315">
        <v>0</v>
      </c>
      <c r="L11" s="315">
        <v>99</v>
      </c>
      <c r="M11" s="476">
        <v>14</v>
      </c>
      <c r="N11" s="53"/>
    </row>
    <row r="12" spans="1:14" x14ac:dyDescent="0.2">
      <c r="A12" s="383">
        <v>15</v>
      </c>
      <c r="B12" s="61" t="s">
        <v>41</v>
      </c>
      <c r="C12" s="319">
        <v>8</v>
      </c>
      <c r="D12" s="315">
        <v>4</v>
      </c>
      <c r="E12" s="315">
        <v>13</v>
      </c>
      <c r="F12" s="315">
        <v>6</v>
      </c>
      <c r="G12" s="315">
        <v>2</v>
      </c>
      <c r="H12" s="315">
        <v>4</v>
      </c>
      <c r="I12" s="315" t="s">
        <v>528</v>
      </c>
      <c r="J12" s="315">
        <v>7</v>
      </c>
      <c r="K12" s="315">
        <v>6</v>
      </c>
      <c r="L12" s="315">
        <v>2</v>
      </c>
      <c r="M12" s="476">
        <v>15</v>
      </c>
      <c r="N12" s="53"/>
    </row>
    <row r="13" spans="1:14" x14ac:dyDescent="0.2">
      <c r="A13" s="383">
        <v>16</v>
      </c>
      <c r="B13" s="61" t="s">
        <v>99</v>
      </c>
      <c r="C13" s="319">
        <v>14</v>
      </c>
      <c r="D13" s="315">
        <v>1</v>
      </c>
      <c r="E13" s="315">
        <v>4</v>
      </c>
      <c r="F13" s="315">
        <v>1</v>
      </c>
      <c r="G13" s="315">
        <v>29</v>
      </c>
      <c r="H13" s="315">
        <v>36</v>
      </c>
      <c r="I13" s="315">
        <v>64</v>
      </c>
      <c r="J13" s="315">
        <v>23</v>
      </c>
      <c r="K13" s="315">
        <v>11</v>
      </c>
      <c r="L13" s="315">
        <v>7</v>
      </c>
      <c r="M13" s="476">
        <v>16</v>
      </c>
      <c r="N13" s="53"/>
    </row>
    <row r="14" spans="1:14" x14ac:dyDescent="0.2">
      <c r="A14" s="383">
        <v>17</v>
      </c>
      <c r="B14" s="61" t="s">
        <v>42</v>
      </c>
      <c r="C14" s="319">
        <v>10</v>
      </c>
      <c r="D14" s="315">
        <v>4</v>
      </c>
      <c r="E14" s="315">
        <v>6</v>
      </c>
      <c r="F14" s="315">
        <v>17</v>
      </c>
      <c r="G14" s="315">
        <v>12</v>
      </c>
      <c r="H14" s="315">
        <v>15</v>
      </c>
      <c r="I14" s="315">
        <v>32</v>
      </c>
      <c r="J14" s="315">
        <v>3</v>
      </c>
      <c r="K14" s="315">
        <v>6</v>
      </c>
      <c r="L14" s="315">
        <v>0</v>
      </c>
      <c r="M14" s="476">
        <v>17</v>
      </c>
      <c r="N14" s="53"/>
    </row>
    <row r="15" spans="1:14" x14ac:dyDescent="0.2">
      <c r="A15" s="383">
        <v>21</v>
      </c>
      <c r="B15" s="61" t="s">
        <v>43</v>
      </c>
      <c r="C15" s="319">
        <v>2</v>
      </c>
      <c r="D15" s="315">
        <v>9</v>
      </c>
      <c r="E15" s="315">
        <v>19</v>
      </c>
      <c r="F15" s="315">
        <v>16</v>
      </c>
      <c r="G15" s="315">
        <v>53</v>
      </c>
      <c r="H15" s="315" t="s">
        <v>528</v>
      </c>
      <c r="I15" s="315">
        <v>11</v>
      </c>
      <c r="J15" s="315">
        <v>30</v>
      </c>
      <c r="K15" s="315" t="s">
        <v>528</v>
      </c>
      <c r="L15" s="315">
        <v>21</v>
      </c>
      <c r="M15" s="476">
        <v>21</v>
      </c>
      <c r="N15" s="53"/>
    </row>
    <row r="16" spans="1:14" x14ac:dyDescent="0.2">
      <c r="A16" s="383">
        <v>22</v>
      </c>
      <c r="B16" s="61" t="s">
        <v>44</v>
      </c>
      <c r="C16" s="319"/>
      <c r="D16" s="315">
        <v>10</v>
      </c>
      <c r="E16" s="315">
        <v>3</v>
      </c>
      <c r="F16" s="315" t="s">
        <v>528</v>
      </c>
      <c r="G16" s="315" t="s">
        <v>528</v>
      </c>
      <c r="H16" s="315" t="s">
        <v>528</v>
      </c>
      <c r="I16" s="315">
        <v>10</v>
      </c>
      <c r="J16" s="315">
        <v>85</v>
      </c>
      <c r="K16" s="315">
        <v>9</v>
      </c>
      <c r="L16" s="315">
        <v>2</v>
      </c>
      <c r="M16" s="476">
        <v>22</v>
      </c>
      <c r="N16" s="53"/>
    </row>
    <row r="17" spans="1:14" x14ac:dyDescent="0.2">
      <c r="A17" s="383">
        <v>23</v>
      </c>
      <c r="B17" s="61" t="s">
        <v>45</v>
      </c>
      <c r="C17" s="319"/>
      <c r="D17" s="315" t="s">
        <v>528</v>
      </c>
      <c r="E17" s="315" t="s">
        <v>528</v>
      </c>
      <c r="F17" s="315" t="s">
        <v>528</v>
      </c>
      <c r="G17" s="315">
        <v>1</v>
      </c>
      <c r="H17" s="315">
        <v>28</v>
      </c>
      <c r="I17" s="315" t="s">
        <v>528</v>
      </c>
      <c r="J17" s="315" t="s">
        <v>528</v>
      </c>
      <c r="K17" s="315" t="s">
        <v>528</v>
      </c>
      <c r="L17" s="315" t="s">
        <v>528</v>
      </c>
      <c r="M17" s="476">
        <v>23</v>
      </c>
      <c r="N17" s="53"/>
    </row>
    <row r="18" spans="1:14" x14ac:dyDescent="0.2">
      <c r="A18" s="383">
        <v>24</v>
      </c>
      <c r="B18" s="61" t="s">
        <v>46</v>
      </c>
      <c r="C18" s="319">
        <v>1</v>
      </c>
      <c r="D18" s="315" t="s">
        <v>528</v>
      </c>
      <c r="E18" s="315" t="s">
        <v>528</v>
      </c>
      <c r="F18" s="315">
        <v>4</v>
      </c>
      <c r="G18" s="315">
        <v>43</v>
      </c>
      <c r="H18" s="315">
        <v>1</v>
      </c>
      <c r="I18" s="315">
        <v>1</v>
      </c>
      <c r="J18" s="315">
        <v>1</v>
      </c>
      <c r="K18" s="315">
        <v>6</v>
      </c>
      <c r="L18" s="315">
        <v>1</v>
      </c>
      <c r="M18" s="476">
        <v>24</v>
      </c>
      <c r="N18" s="53"/>
    </row>
    <row r="19" spans="1:14" x14ac:dyDescent="0.2">
      <c r="A19" s="383">
        <v>25</v>
      </c>
      <c r="B19" s="61" t="s">
        <v>180</v>
      </c>
      <c r="C19" s="319">
        <v>1</v>
      </c>
      <c r="D19" s="315" t="s">
        <v>528</v>
      </c>
      <c r="E19" s="315">
        <v>1</v>
      </c>
      <c r="F19" s="315" t="s">
        <v>528</v>
      </c>
      <c r="G19" s="315" t="s">
        <v>528</v>
      </c>
      <c r="H19" s="315">
        <v>0</v>
      </c>
      <c r="I19" s="315">
        <v>0</v>
      </c>
      <c r="J19" s="315">
        <v>0</v>
      </c>
      <c r="K19" s="315">
        <v>0</v>
      </c>
      <c r="L19" s="315">
        <v>0</v>
      </c>
      <c r="M19" s="476">
        <v>25</v>
      </c>
      <c r="N19" s="53"/>
    </row>
    <row r="20" spans="1:14" x14ac:dyDescent="0.2">
      <c r="A20" s="383">
        <v>26</v>
      </c>
      <c r="B20" s="61" t="s">
        <v>164</v>
      </c>
      <c r="C20" s="320"/>
      <c r="D20" s="316" t="s">
        <v>528</v>
      </c>
      <c r="E20" s="316" t="s">
        <v>528</v>
      </c>
      <c r="F20" s="316" t="s">
        <v>528</v>
      </c>
      <c r="G20" s="316" t="s">
        <v>528</v>
      </c>
      <c r="H20" s="316" t="s">
        <v>528</v>
      </c>
      <c r="I20" s="316">
        <v>3</v>
      </c>
      <c r="J20" s="316">
        <v>0</v>
      </c>
      <c r="K20" s="316">
        <v>10</v>
      </c>
      <c r="L20" s="316">
        <v>48</v>
      </c>
      <c r="M20" s="476">
        <v>26</v>
      </c>
      <c r="N20" s="53"/>
    </row>
    <row r="21" spans="1:14" x14ac:dyDescent="0.2">
      <c r="A21" s="383">
        <v>31</v>
      </c>
      <c r="B21" s="61" t="s">
        <v>47</v>
      </c>
      <c r="C21" s="319">
        <v>2</v>
      </c>
      <c r="D21" s="315">
        <v>11</v>
      </c>
      <c r="E21" s="315">
        <v>54</v>
      </c>
      <c r="F21" s="315">
        <v>70</v>
      </c>
      <c r="G21" s="315">
        <v>46</v>
      </c>
      <c r="H21" s="315">
        <v>9</v>
      </c>
      <c r="I21" s="315">
        <v>4</v>
      </c>
      <c r="J21" s="315">
        <v>151</v>
      </c>
      <c r="K21" s="315">
        <v>6</v>
      </c>
      <c r="L21" s="315">
        <v>58</v>
      </c>
      <c r="M21" s="476">
        <v>31</v>
      </c>
      <c r="N21" s="53"/>
    </row>
    <row r="22" spans="1:14" x14ac:dyDescent="0.2">
      <c r="A22" s="383">
        <v>32</v>
      </c>
      <c r="B22" s="61" t="s">
        <v>48</v>
      </c>
      <c r="C22" s="319">
        <v>52</v>
      </c>
      <c r="D22" s="315">
        <v>19</v>
      </c>
      <c r="E22" s="315">
        <v>61</v>
      </c>
      <c r="F22" s="315">
        <v>62</v>
      </c>
      <c r="G22" s="315">
        <v>121</v>
      </c>
      <c r="H22" s="315">
        <v>101</v>
      </c>
      <c r="I22" s="315">
        <v>22</v>
      </c>
      <c r="J22" s="315">
        <v>1</v>
      </c>
      <c r="K22" s="315">
        <v>342</v>
      </c>
      <c r="L22" s="315">
        <v>41</v>
      </c>
      <c r="M22" s="476">
        <v>32</v>
      </c>
      <c r="N22" s="53"/>
    </row>
    <row r="23" spans="1:14" x14ac:dyDescent="0.2">
      <c r="A23" s="383">
        <v>33</v>
      </c>
      <c r="B23" s="61" t="s">
        <v>181</v>
      </c>
      <c r="C23" s="319"/>
      <c r="D23" s="315" t="s">
        <v>528</v>
      </c>
      <c r="E23" s="315" t="s">
        <v>528</v>
      </c>
      <c r="F23" s="315" t="s">
        <v>528</v>
      </c>
      <c r="G23" s="315" t="s">
        <v>528</v>
      </c>
      <c r="H23" s="315" t="s">
        <v>528</v>
      </c>
      <c r="I23" s="315" t="s">
        <v>528</v>
      </c>
      <c r="J23" s="315">
        <v>0</v>
      </c>
      <c r="K23" s="315">
        <v>0</v>
      </c>
      <c r="L23" s="315" t="s">
        <v>528</v>
      </c>
      <c r="M23" s="476">
        <v>33</v>
      </c>
      <c r="N23" s="53"/>
    </row>
    <row r="24" spans="1:14" x14ac:dyDescent="0.2">
      <c r="A24" s="383">
        <v>34</v>
      </c>
      <c r="B24" s="61" t="s">
        <v>49</v>
      </c>
      <c r="C24" s="319">
        <v>10</v>
      </c>
      <c r="D24" s="315">
        <v>16</v>
      </c>
      <c r="E24" s="315">
        <v>27</v>
      </c>
      <c r="F24" s="315">
        <v>16</v>
      </c>
      <c r="G24" s="315">
        <v>12</v>
      </c>
      <c r="H24" s="315">
        <v>15</v>
      </c>
      <c r="I24" s="315">
        <v>9</v>
      </c>
      <c r="J24" s="315">
        <v>29</v>
      </c>
      <c r="K24" s="315">
        <v>48</v>
      </c>
      <c r="L24" s="315">
        <v>80</v>
      </c>
      <c r="M24" s="476">
        <v>34</v>
      </c>
      <c r="N24" s="53"/>
    </row>
    <row r="25" spans="1:14" x14ac:dyDescent="0.2">
      <c r="A25" s="383">
        <v>35</v>
      </c>
      <c r="B25" s="61" t="s">
        <v>91</v>
      </c>
      <c r="C25" s="319">
        <v>56</v>
      </c>
      <c r="D25" s="315" t="s">
        <v>528</v>
      </c>
      <c r="E25" s="315">
        <v>4</v>
      </c>
      <c r="F25" s="315">
        <v>3</v>
      </c>
      <c r="G25" s="315">
        <v>6</v>
      </c>
      <c r="H25" s="315">
        <v>11</v>
      </c>
      <c r="I25" s="315">
        <v>51</v>
      </c>
      <c r="J25" s="315">
        <v>222</v>
      </c>
      <c r="K25" s="315">
        <v>2</v>
      </c>
      <c r="L25" s="315" t="s">
        <v>528</v>
      </c>
      <c r="M25" s="476">
        <v>35</v>
      </c>
      <c r="N25" s="53"/>
    </row>
    <row r="26" spans="1:14" x14ac:dyDescent="0.2">
      <c r="A26" s="383">
        <v>36</v>
      </c>
      <c r="B26" s="61" t="s">
        <v>50</v>
      </c>
      <c r="C26" s="319">
        <v>34</v>
      </c>
      <c r="D26" s="315">
        <v>62</v>
      </c>
      <c r="E26" s="315">
        <v>29</v>
      </c>
      <c r="F26" s="315">
        <v>30</v>
      </c>
      <c r="G26" s="315">
        <v>4</v>
      </c>
      <c r="H26" s="315">
        <v>17</v>
      </c>
      <c r="I26" s="315">
        <v>57</v>
      </c>
      <c r="J26" s="315">
        <v>6</v>
      </c>
      <c r="K26" s="315">
        <v>0</v>
      </c>
      <c r="L26" s="315">
        <v>13</v>
      </c>
      <c r="M26" s="476">
        <v>36</v>
      </c>
      <c r="N26" s="53"/>
    </row>
    <row r="27" spans="1:14" x14ac:dyDescent="0.2">
      <c r="A27" s="383">
        <v>41</v>
      </c>
      <c r="B27" s="61" t="s">
        <v>51</v>
      </c>
      <c r="C27" s="319">
        <v>4</v>
      </c>
      <c r="D27" s="315">
        <v>4</v>
      </c>
      <c r="E27" s="315">
        <v>27</v>
      </c>
      <c r="F27" s="315">
        <v>-3</v>
      </c>
      <c r="G27" s="315">
        <v>8</v>
      </c>
      <c r="H27" s="315">
        <v>3</v>
      </c>
      <c r="I27" s="315">
        <v>20</v>
      </c>
      <c r="J27" s="315">
        <v>4</v>
      </c>
      <c r="K27" s="315">
        <v>21</v>
      </c>
      <c r="L27" s="315">
        <v>78</v>
      </c>
      <c r="M27" s="476">
        <v>41</v>
      </c>
      <c r="N27" s="53"/>
    </row>
    <row r="28" spans="1:14" x14ac:dyDescent="0.2">
      <c r="A28" s="383">
        <v>42</v>
      </c>
      <c r="B28" s="61" t="s">
        <v>52</v>
      </c>
      <c r="C28" s="319">
        <v>4</v>
      </c>
      <c r="D28" s="315">
        <v>1</v>
      </c>
      <c r="E28" s="315">
        <v>-2</v>
      </c>
      <c r="F28" s="315">
        <v>-1</v>
      </c>
      <c r="G28" s="315">
        <v>8</v>
      </c>
      <c r="H28" s="315">
        <v>100</v>
      </c>
      <c r="I28" s="315">
        <v>14</v>
      </c>
      <c r="J28" s="315">
        <v>122</v>
      </c>
      <c r="K28" s="315">
        <v>16</v>
      </c>
      <c r="L28" s="315">
        <v>7</v>
      </c>
      <c r="M28" s="476">
        <v>42</v>
      </c>
      <c r="N28" s="53"/>
    </row>
    <row r="29" spans="1:14" x14ac:dyDescent="0.2">
      <c r="A29" s="383">
        <v>43</v>
      </c>
      <c r="B29" s="61" t="s">
        <v>53</v>
      </c>
      <c r="C29" s="319">
        <v>8</v>
      </c>
      <c r="D29" s="315">
        <v>3</v>
      </c>
      <c r="E29" s="315">
        <v>25</v>
      </c>
      <c r="F29" s="315">
        <v>79</v>
      </c>
      <c r="G29" s="315">
        <v>60</v>
      </c>
      <c r="H29" s="315">
        <v>28</v>
      </c>
      <c r="I29" s="315">
        <v>36</v>
      </c>
      <c r="J29" s="315">
        <v>45</v>
      </c>
      <c r="K29" s="315">
        <v>22</v>
      </c>
      <c r="L29" s="315">
        <v>56</v>
      </c>
      <c r="M29" s="476">
        <v>43</v>
      </c>
      <c r="N29" s="53"/>
    </row>
    <row r="30" spans="1:14" x14ac:dyDescent="0.2">
      <c r="A30" s="383">
        <v>44</v>
      </c>
      <c r="B30" s="61" t="s">
        <v>54</v>
      </c>
      <c r="C30" s="319">
        <v>1</v>
      </c>
      <c r="D30" s="315" t="s">
        <v>528</v>
      </c>
      <c r="E30" s="315">
        <v>80</v>
      </c>
      <c r="F30" s="315">
        <v>48</v>
      </c>
      <c r="G30" s="315">
        <v>198</v>
      </c>
      <c r="H30" s="315">
        <v>253</v>
      </c>
      <c r="I30" s="315">
        <v>71</v>
      </c>
      <c r="J30" s="315">
        <v>4</v>
      </c>
      <c r="K30" s="315">
        <v>3</v>
      </c>
      <c r="L30" s="315">
        <v>41</v>
      </c>
      <c r="M30" s="476">
        <v>44</v>
      </c>
      <c r="N30" s="53"/>
    </row>
    <row r="31" spans="1:14" x14ac:dyDescent="0.2">
      <c r="A31" s="383">
        <v>45</v>
      </c>
      <c r="B31" s="61" t="s">
        <v>55</v>
      </c>
      <c r="C31" s="319"/>
      <c r="D31" s="315">
        <v>1</v>
      </c>
      <c r="E31" s="315" t="s">
        <v>528</v>
      </c>
      <c r="F31" s="315">
        <v>1</v>
      </c>
      <c r="G31" s="315">
        <v>16</v>
      </c>
      <c r="H31" s="315">
        <v>2</v>
      </c>
      <c r="I31" s="315">
        <v>1</v>
      </c>
      <c r="J31" s="315">
        <v>0</v>
      </c>
      <c r="K31" s="315">
        <v>0</v>
      </c>
      <c r="L31" s="315">
        <v>0</v>
      </c>
      <c r="M31" s="476">
        <v>45</v>
      </c>
      <c r="N31" s="53"/>
    </row>
    <row r="32" spans="1:14" x14ac:dyDescent="0.2">
      <c r="A32" s="383">
        <v>46</v>
      </c>
      <c r="B32" s="61" t="s">
        <v>56</v>
      </c>
      <c r="C32" s="319"/>
      <c r="D32" s="315" t="s">
        <v>528</v>
      </c>
      <c r="E32" s="315">
        <v>3</v>
      </c>
      <c r="F32" s="315">
        <v>12</v>
      </c>
      <c r="G32" s="315">
        <v>93</v>
      </c>
      <c r="H32" s="315">
        <v>4</v>
      </c>
      <c r="I32" s="315" t="s">
        <v>528</v>
      </c>
      <c r="J32" s="315">
        <v>11</v>
      </c>
      <c r="K32" s="315">
        <v>4</v>
      </c>
      <c r="L32" s="315">
        <v>2</v>
      </c>
      <c r="M32" s="476">
        <v>46</v>
      </c>
      <c r="N32" s="53"/>
    </row>
    <row r="33" spans="1:14" x14ac:dyDescent="0.2">
      <c r="A33" s="383">
        <v>47</v>
      </c>
      <c r="B33" s="61" t="s">
        <v>57</v>
      </c>
      <c r="C33" s="319">
        <v>9</v>
      </c>
      <c r="D33" s="315">
        <v>3</v>
      </c>
      <c r="E33" s="315">
        <v>12</v>
      </c>
      <c r="F33" s="315">
        <v>27</v>
      </c>
      <c r="G33" s="315">
        <v>29</v>
      </c>
      <c r="H33" s="315">
        <v>12</v>
      </c>
      <c r="I33" s="315">
        <v>13</v>
      </c>
      <c r="J33" s="315">
        <v>6</v>
      </c>
      <c r="K33" s="315">
        <v>9</v>
      </c>
      <c r="L33" s="315">
        <v>12</v>
      </c>
      <c r="M33" s="476">
        <v>47</v>
      </c>
      <c r="N33" s="53"/>
    </row>
    <row r="34" spans="1:14" x14ac:dyDescent="0.2">
      <c r="A34" s="383">
        <v>48</v>
      </c>
      <c r="B34" s="61" t="s">
        <v>58</v>
      </c>
      <c r="C34" s="319"/>
      <c r="D34" s="315" t="s">
        <v>528</v>
      </c>
      <c r="E34" s="315" t="s">
        <v>528</v>
      </c>
      <c r="F34" s="315" t="s">
        <v>528</v>
      </c>
      <c r="G34" s="315" t="s">
        <v>528</v>
      </c>
      <c r="H34" s="315">
        <v>1</v>
      </c>
      <c r="I34" s="315" t="s">
        <v>528</v>
      </c>
      <c r="J34" s="315">
        <v>1</v>
      </c>
      <c r="K34" s="315" t="s">
        <v>528</v>
      </c>
      <c r="L34" s="315" t="s">
        <v>528</v>
      </c>
      <c r="M34" s="476">
        <v>48</v>
      </c>
      <c r="N34" s="53"/>
    </row>
    <row r="35" spans="1:14" x14ac:dyDescent="0.2">
      <c r="A35" s="383">
        <v>51</v>
      </c>
      <c r="B35" s="61" t="s">
        <v>59</v>
      </c>
      <c r="C35" s="319">
        <v>8</v>
      </c>
      <c r="D35" s="315">
        <v>24</v>
      </c>
      <c r="E35" s="315">
        <v>8</v>
      </c>
      <c r="F35" s="315">
        <v>3</v>
      </c>
      <c r="G35" s="315">
        <v>2</v>
      </c>
      <c r="H35" s="315">
        <v>9</v>
      </c>
      <c r="I35" s="315">
        <v>7</v>
      </c>
      <c r="J35" s="315">
        <v>3</v>
      </c>
      <c r="K35" s="315">
        <v>10</v>
      </c>
      <c r="L35" s="315">
        <v>14</v>
      </c>
      <c r="M35" s="476">
        <v>51</v>
      </c>
      <c r="N35" s="53"/>
    </row>
    <row r="36" spans="1:14" x14ac:dyDescent="0.2">
      <c r="A36" s="383">
        <v>52</v>
      </c>
      <c r="B36" s="61" t="s">
        <v>132</v>
      </c>
      <c r="C36" s="319">
        <v>14</v>
      </c>
      <c r="D36" s="315">
        <v>35</v>
      </c>
      <c r="E36" s="315">
        <v>5</v>
      </c>
      <c r="F36" s="315">
        <v>22</v>
      </c>
      <c r="G36" s="315" t="s">
        <v>528</v>
      </c>
      <c r="H36" s="315">
        <v>1</v>
      </c>
      <c r="I36" s="315">
        <v>3</v>
      </c>
      <c r="J36" s="315">
        <v>21</v>
      </c>
      <c r="K36" s="315">
        <v>2</v>
      </c>
      <c r="L36" s="315">
        <v>20</v>
      </c>
      <c r="M36" s="476">
        <v>52</v>
      </c>
      <c r="N36" s="53"/>
    </row>
    <row r="37" spans="1:14" x14ac:dyDescent="0.2">
      <c r="A37" s="383">
        <v>53</v>
      </c>
      <c r="B37" s="61" t="s">
        <v>60</v>
      </c>
      <c r="C37" s="319">
        <v>20</v>
      </c>
      <c r="D37" s="315">
        <v>9</v>
      </c>
      <c r="E37" s="315">
        <v>10</v>
      </c>
      <c r="F37" s="315">
        <v>21</v>
      </c>
      <c r="G37" s="315">
        <v>3</v>
      </c>
      <c r="H37" s="315">
        <v>1</v>
      </c>
      <c r="I37" s="315">
        <v>11</v>
      </c>
      <c r="J37" s="315">
        <v>22</v>
      </c>
      <c r="K37" s="315">
        <v>19</v>
      </c>
      <c r="L37" s="315">
        <v>14</v>
      </c>
      <c r="M37" s="476">
        <v>53</v>
      </c>
      <c r="N37" s="53"/>
    </row>
    <row r="38" spans="1:14" x14ac:dyDescent="0.2">
      <c r="A38" s="383">
        <v>54</v>
      </c>
      <c r="B38" s="61" t="s">
        <v>135</v>
      </c>
      <c r="C38" s="319">
        <v>2</v>
      </c>
      <c r="D38" s="315" t="s">
        <v>528</v>
      </c>
      <c r="E38" s="315" t="s">
        <v>528</v>
      </c>
      <c r="F38" s="315" t="s">
        <v>528</v>
      </c>
      <c r="G38" s="315">
        <v>1</v>
      </c>
      <c r="H38" s="315">
        <v>2</v>
      </c>
      <c r="I38" s="315">
        <v>1</v>
      </c>
      <c r="J38" s="315">
        <v>6</v>
      </c>
      <c r="K38" s="315">
        <v>0</v>
      </c>
      <c r="L38" s="315">
        <v>1</v>
      </c>
      <c r="M38" s="476">
        <v>54</v>
      </c>
      <c r="N38" s="53"/>
    </row>
    <row r="39" spans="1:14" x14ac:dyDescent="0.2">
      <c r="A39" s="383">
        <v>55</v>
      </c>
      <c r="B39" s="61" t="s">
        <v>166</v>
      </c>
      <c r="C39" s="319">
        <v>24</v>
      </c>
      <c r="D39" s="315">
        <v>25</v>
      </c>
      <c r="E39" s="315">
        <v>9</v>
      </c>
      <c r="F39" s="315">
        <v>65</v>
      </c>
      <c r="G39" s="315">
        <v>20</v>
      </c>
      <c r="H39" s="315">
        <v>66</v>
      </c>
      <c r="I39" s="315">
        <v>24</v>
      </c>
      <c r="J39" s="315">
        <v>29</v>
      </c>
      <c r="K39" s="315">
        <v>58</v>
      </c>
      <c r="L39" s="315">
        <v>36</v>
      </c>
      <c r="M39" s="476">
        <v>55</v>
      </c>
      <c r="N39" s="53"/>
    </row>
    <row r="40" spans="1:14" x14ac:dyDescent="0.2">
      <c r="A40" s="383">
        <v>61</v>
      </c>
      <c r="B40" s="61" t="s">
        <v>64</v>
      </c>
      <c r="C40" s="319">
        <v>16</v>
      </c>
      <c r="D40" s="315">
        <v>15</v>
      </c>
      <c r="E40" s="315">
        <v>4</v>
      </c>
      <c r="F40" s="315">
        <v>21</v>
      </c>
      <c r="G40" s="315">
        <v>9</v>
      </c>
      <c r="H40" s="315">
        <v>6</v>
      </c>
      <c r="I40" s="315">
        <v>5</v>
      </c>
      <c r="J40" s="315">
        <v>41</v>
      </c>
      <c r="K40" s="315">
        <v>40</v>
      </c>
      <c r="L40" s="315">
        <v>18</v>
      </c>
      <c r="M40" s="476">
        <v>61</v>
      </c>
      <c r="N40" s="53"/>
    </row>
    <row r="41" spans="1:14" x14ac:dyDescent="0.2">
      <c r="A41" s="383">
        <v>62</v>
      </c>
      <c r="B41" s="61" t="s">
        <v>65</v>
      </c>
      <c r="C41" s="319">
        <v>1</v>
      </c>
      <c r="D41" s="315">
        <v>4</v>
      </c>
      <c r="E41" s="315">
        <v>2</v>
      </c>
      <c r="F41" s="315">
        <v>3</v>
      </c>
      <c r="G41" s="315">
        <v>24</v>
      </c>
      <c r="H41" s="315">
        <v>11</v>
      </c>
      <c r="I41" s="315">
        <v>14</v>
      </c>
      <c r="J41" s="315">
        <v>9</v>
      </c>
      <c r="K41" s="315">
        <v>4</v>
      </c>
      <c r="L41" s="315">
        <v>5</v>
      </c>
      <c r="M41" s="476">
        <v>62</v>
      </c>
      <c r="N41" s="53"/>
    </row>
    <row r="42" spans="1:14" x14ac:dyDescent="0.2">
      <c r="A42" s="383">
        <v>63</v>
      </c>
      <c r="B42" s="61" t="s">
        <v>66</v>
      </c>
      <c r="C42" s="319">
        <v>1</v>
      </c>
      <c r="D42" s="315">
        <v>1</v>
      </c>
      <c r="E42" s="315" t="s">
        <v>528</v>
      </c>
      <c r="F42" s="315">
        <v>3</v>
      </c>
      <c r="G42" s="315" t="s">
        <v>528</v>
      </c>
      <c r="H42" s="315">
        <v>0</v>
      </c>
      <c r="I42" s="315">
        <v>5</v>
      </c>
      <c r="J42" s="315">
        <v>16</v>
      </c>
      <c r="K42" s="315">
        <v>13</v>
      </c>
      <c r="L42" s="315">
        <v>13</v>
      </c>
      <c r="M42" s="476">
        <v>63</v>
      </c>
      <c r="N42" s="53"/>
    </row>
    <row r="43" spans="1:14" x14ac:dyDescent="0.2">
      <c r="A43" s="383">
        <v>64</v>
      </c>
      <c r="B43" s="61" t="s">
        <v>67</v>
      </c>
      <c r="C43" s="319">
        <v>9</v>
      </c>
      <c r="D43" s="315">
        <v>2</v>
      </c>
      <c r="E43" s="315">
        <v>5</v>
      </c>
      <c r="F43" s="315">
        <v>1</v>
      </c>
      <c r="G43" s="315" t="s">
        <v>528</v>
      </c>
      <c r="H43" s="315">
        <v>2</v>
      </c>
      <c r="I43" s="315">
        <v>0</v>
      </c>
      <c r="J43" s="315">
        <v>5</v>
      </c>
      <c r="K43" s="315" t="s">
        <v>528</v>
      </c>
      <c r="L43" s="315">
        <v>2</v>
      </c>
      <c r="M43" s="476">
        <v>64</v>
      </c>
      <c r="N43" s="53"/>
    </row>
    <row r="44" spans="1:14" x14ac:dyDescent="0.2">
      <c r="A44" s="383">
        <v>65</v>
      </c>
      <c r="B44" s="61" t="s">
        <v>68</v>
      </c>
      <c r="C44" s="319">
        <v>6</v>
      </c>
      <c r="D44" s="315">
        <v>11</v>
      </c>
      <c r="E44" s="315">
        <v>9</v>
      </c>
      <c r="F44" s="315" t="s">
        <v>528</v>
      </c>
      <c r="G44" s="315">
        <v>8</v>
      </c>
      <c r="H44" s="315">
        <v>5</v>
      </c>
      <c r="I44" s="315">
        <v>4</v>
      </c>
      <c r="J44" s="315">
        <v>3</v>
      </c>
      <c r="K44" s="315" t="s">
        <v>528</v>
      </c>
      <c r="L44" s="315">
        <v>2</v>
      </c>
      <c r="M44" s="476">
        <v>65</v>
      </c>
      <c r="N44" s="53"/>
    </row>
    <row r="45" spans="1:14" x14ac:dyDescent="0.2">
      <c r="A45" s="383">
        <v>66</v>
      </c>
      <c r="B45" s="61" t="s">
        <v>69</v>
      </c>
      <c r="C45" s="319">
        <v>32</v>
      </c>
      <c r="D45" s="315">
        <v>24</v>
      </c>
      <c r="E45" s="315">
        <v>8</v>
      </c>
      <c r="F45" s="315">
        <v>27</v>
      </c>
      <c r="G45" s="315">
        <v>35</v>
      </c>
      <c r="H45" s="315">
        <v>12</v>
      </c>
      <c r="I45" s="315">
        <v>11</v>
      </c>
      <c r="J45" s="315">
        <v>19</v>
      </c>
      <c r="K45" s="315">
        <v>30</v>
      </c>
      <c r="L45" s="315">
        <v>6</v>
      </c>
      <c r="M45" s="476">
        <v>66</v>
      </c>
      <c r="N45" s="53"/>
    </row>
    <row r="46" spans="1:14" x14ac:dyDescent="0.2">
      <c r="A46" s="383">
        <v>71</v>
      </c>
      <c r="B46" s="61" t="s">
        <v>70</v>
      </c>
      <c r="C46" s="319">
        <v>9</v>
      </c>
      <c r="D46" s="315">
        <v>36</v>
      </c>
      <c r="E46" s="315">
        <v>1</v>
      </c>
      <c r="F46" s="315">
        <v>2</v>
      </c>
      <c r="G46" s="315">
        <v>7</v>
      </c>
      <c r="H46" s="315">
        <v>12</v>
      </c>
      <c r="I46" s="315" t="s">
        <v>528</v>
      </c>
      <c r="J46" s="315">
        <v>2</v>
      </c>
      <c r="K46" s="315">
        <v>3</v>
      </c>
      <c r="L46" s="315">
        <v>31</v>
      </c>
      <c r="M46" s="476">
        <v>71</v>
      </c>
      <c r="N46" s="53"/>
    </row>
    <row r="47" spans="1:14" x14ac:dyDescent="0.2">
      <c r="A47" s="383">
        <v>72</v>
      </c>
      <c r="B47" s="61" t="s">
        <v>71</v>
      </c>
      <c r="C47" s="319">
        <v>36</v>
      </c>
      <c r="D47" s="315">
        <v>20</v>
      </c>
      <c r="E47" s="315">
        <v>25</v>
      </c>
      <c r="F47" s="315">
        <v>6</v>
      </c>
      <c r="G47" s="315">
        <v>12</v>
      </c>
      <c r="H47" s="315">
        <v>16</v>
      </c>
      <c r="I47" s="315">
        <v>4</v>
      </c>
      <c r="J47" s="315">
        <v>19</v>
      </c>
      <c r="K47" s="315">
        <v>14</v>
      </c>
      <c r="L47" s="315">
        <v>14</v>
      </c>
      <c r="M47" s="476">
        <v>72</v>
      </c>
      <c r="N47" s="53"/>
    </row>
    <row r="48" spans="1:14" x14ac:dyDescent="0.2">
      <c r="A48" s="383">
        <v>81</v>
      </c>
      <c r="B48" s="61" t="s">
        <v>5</v>
      </c>
      <c r="C48" s="319">
        <v>28</v>
      </c>
      <c r="D48" s="315">
        <v>3</v>
      </c>
      <c r="E48" s="315">
        <v>15</v>
      </c>
      <c r="F48" s="315">
        <v>8</v>
      </c>
      <c r="G48" s="315">
        <v>2</v>
      </c>
      <c r="H48" s="315">
        <v>11</v>
      </c>
      <c r="I48" s="315">
        <v>1</v>
      </c>
      <c r="J48" s="315">
        <v>13</v>
      </c>
      <c r="K48" s="315">
        <v>23</v>
      </c>
      <c r="L48" s="315">
        <v>35</v>
      </c>
      <c r="M48" s="476">
        <v>81</v>
      </c>
      <c r="N48" s="53"/>
    </row>
    <row r="49" spans="1:14" x14ac:dyDescent="0.2">
      <c r="A49" s="383">
        <v>82</v>
      </c>
      <c r="B49" s="61" t="s">
        <v>72</v>
      </c>
      <c r="C49" s="319">
        <v>10</v>
      </c>
      <c r="D49" s="315">
        <v>9</v>
      </c>
      <c r="E49" s="315">
        <v>25</v>
      </c>
      <c r="F49" s="315">
        <v>1</v>
      </c>
      <c r="G49" s="315">
        <v>3</v>
      </c>
      <c r="H49" s="315">
        <v>6</v>
      </c>
      <c r="I49" s="315">
        <v>25</v>
      </c>
      <c r="J49" s="315">
        <v>4</v>
      </c>
      <c r="K49" s="315">
        <v>42</v>
      </c>
      <c r="L49" s="315">
        <v>23</v>
      </c>
      <c r="M49" s="476">
        <v>82</v>
      </c>
      <c r="N49" s="53"/>
    </row>
    <row r="50" spans="1:14" x14ac:dyDescent="0.2">
      <c r="A50" s="383">
        <v>83</v>
      </c>
      <c r="B50" s="61" t="s">
        <v>73</v>
      </c>
      <c r="C50" s="319">
        <v>2</v>
      </c>
      <c r="D50" s="315">
        <v>6</v>
      </c>
      <c r="E50" s="315" t="s">
        <v>528</v>
      </c>
      <c r="F50" s="315">
        <v>1</v>
      </c>
      <c r="G50" s="315" t="s">
        <v>528</v>
      </c>
      <c r="H50" s="315">
        <v>1</v>
      </c>
      <c r="I50" s="315" t="s">
        <v>528</v>
      </c>
      <c r="J50" s="315">
        <v>3</v>
      </c>
      <c r="K50" s="315" t="s">
        <v>528</v>
      </c>
      <c r="L50" s="315">
        <v>0</v>
      </c>
      <c r="M50" s="476">
        <v>83</v>
      </c>
      <c r="N50" s="53"/>
    </row>
    <row r="51" spans="1:14" x14ac:dyDescent="0.2">
      <c r="A51" s="383">
        <v>91</v>
      </c>
      <c r="B51" s="61" t="s">
        <v>74</v>
      </c>
      <c r="C51" s="319">
        <v>3</v>
      </c>
      <c r="D51" s="315" t="s">
        <v>528</v>
      </c>
      <c r="E51" s="315">
        <v>1</v>
      </c>
      <c r="F51" s="315">
        <v>13</v>
      </c>
      <c r="G51" s="315">
        <v>6</v>
      </c>
      <c r="H51" s="315">
        <v>11</v>
      </c>
      <c r="I51" s="315">
        <v>6</v>
      </c>
      <c r="J51" s="315">
        <v>16</v>
      </c>
      <c r="K51" s="315">
        <v>6</v>
      </c>
      <c r="L51" s="315">
        <v>8</v>
      </c>
      <c r="M51" s="476">
        <v>91</v>
      </c>
      <c r="N51" s="53"/>
    </row>
    <row r="52" spans="1:14" x14ac:dyDescent="0.2">
      <c r="A52" s="383">
        <v>92</v>
      </c>
      <c r="B52" s="61" t="s">
        <v>75</v>
      </c>
      <c r="C52" s="319"/>
      <c r="D52" s="315" t="s">
        <v>528</v>
      </c>
      <c r="E52" s="315" t="s">
        <v>528</v>
      </c>
      <c r="F52" s="315" t="s">
        <v>528</v>
      </c>
      <c r="G52" s="315" t="s">
        <v>528</v>
      </c>
      <c r="H52" s="315">
        <v>56</v>
      </c>
      <c r="I52" s="315">
        <v>0</v>
      </c>
      <c r="J52" s="315">
        <v>1</v>
      </c>
      <c r="K52" s="315">
        <v>0</v>
      </c>
      <c r="L52" s="315">
        <v>0</v>
      </c>
      <c r="M52" s="476">
        <v>92</v>
      </c>
      <c r="N52" s="53"/>
    </row>
    <row r="53" spans="1:14" x14ac:dyDescent="0.2">
      <c r="A53" s="383">
        <v>93</v>
      </c>
      <c r="B53" s="61" t="s">
        <v>76</v>
      </c>
      <c r="C53" s="319">
        <v>6</v>
      </c>
      <c r="D53" s="315">
        <v>9</v>
      </c>
      <c r="E53" s="315">
        <v>5</v>
      </c>
      <c r="F53" s="315">
        <v>3</v>
      </c>
      <c r="G53" s="315">
        <v>11</v>
      </c>
      <c r="H53" s="315">
        <v>5</v>
      </c>
      <c r="I53" s="315">
        <v>0</v>
      </c>
      <c r="J53" s="315">
        <v>3</v>
      </c>
      <c r="K53" s="315">
        <v>8</v>
      </c>
      <c r="L53" s="315">
        <v>10</v>
      </c>
      <c r="M53" s="476">
        <v>93</v>
      </c>
      <c r="N53" s="53"/>
    </row>
    <row r="54" spans="1:14" x14ac:dyDescent="0.2">
      <c r="A54" s="383">
        <v>94</v>
      </c>
      <c r="B54" s="61" t="s">
        <v>77</v>
      </c>
      <c r="C54" s="319">
        <v>2</v>
      </c>
      <c r="D54" s="315">
        <v>8</v>
      </c>
      <c r="E54" s="315">
        <v>6</v>
      </c>
      <c r="F54" s="315">
        <v>12</v>
      </c>
      <c r="G54" s="315">
        <v>2</v>
      </c>
      <c r="H54" s="315">
        <v>27</v>
      </c>
      <c r="I54" s="315">
        <v>7</v>
      </c>
      <c r="J54" s="315">
        <v>12</v>
      </c>
      <c r="K54" s="315">
        <v>7</v>
      </c>
      <c r="L54" s="315">
        <v>4</v>
      </c>
      <c r="M54" s="476">
        <v>94</v>
      </c>
      <c r="N54" s="53"/>
    </row>
    <row r="55" spans="1:14" x14ac:dyDescent="0.2">
      <c r="A55" s="383">
        <v>101</v>
      </c>
      <c r="B55" s="61" t="s">
        <v>78</v>
      </c>
      <c r="C55" s="319">
        <v>19</v>
      </c>
      <c r="D55" s="315">
        <v>12</v>
      </c>
      <c r="E55" s="315">
        <v>42</v>
      </c>
      <c r="F55" s="315">
        <v>30</v>
      </c>
      <c r="G55" s="315">
        <v>4</v>
      </c>
      <c r="H55" s="315">
        <v>66</v>
      </c>
      <c r="I55" s="315">
        <v>40</v>
      </c>
      <c r="J55" s="315">
        <v>9</v>
      </c>
      <c r="K55" s="315">
        <v>21</v>
      </c>
      <c r="L55" s="315">
        <v>19</v>
      </c>
      <c r="M55" s="476">
        <v>101</v>
      </c>
      <c r="N55" s="53"/>
    </row>
    <row r="56" spans="1:14" x14ac:dyDescent="0.2">
      <c r="A56" s="383">
        <v>102</v>
      </c>
      <c r="B56" s="61" t="s">
        <v>79</v>
      </c>
      <c r="C56" s="319">
        <v>1</v>
      </c>
      <c r="D56" s="315" t="s">
        <v>528</v>
      </c>
      <c r="E56" s="315" t="s">
        <v>528</v>
      </c>
      <c r="F56" s="315" t="s">
        <v>528</v>
      </c>
      <c r="G56" s="315" t="s">
        <v>528</v>
      </c>
      <c r="H56" s="315">
        <v>2</v>
      </c>
      <c r="I56" s="315">
        <v>2</v>
      </c>
      <c r="J56" s="315">
        <v>4</v>
      </c>
      <c r="K56" s="315">
        <v>1</v>
      </c>
      <c r="L56" s="315" t="s">
        <v>528</v>
      </c>
      <c r="M56" s="476">
        <v>102</v>
      </c>
      <c r="N56" s="53"/>
    </row>
    <row r="57" spans="1:14" x14ac:dyDescent="0.2">
      <c r="A57" s="383">
        <v>103</v>
      </c>
      <c r="B57" s="61" t="s">
        <v>80</v>
      </c>
      <c r="C57" s="319">
        <v>2</v>
      </c>
      <c r="D57" s="315">
        <v>1</v>
      </c>
      <c r="E57" s="315">
        <v>2</v>
      </c>
      <c r="F57" s="315">
        <v>3</v>
      </c>
      <c r="G57" s="315">
        <v>3</v>
      </c>
      <c r="H57" s="315">
        <v>4</v>
      </c>
      <c r="I57" s="315">
        <v>22</v>
      </c>
      <c r="J57" s="315">
        <v>53</v>
      </c>
      <c r="K57" s="315">
        <v>33</v>
      </c>
      <c r="L57" s="315">
        <v>10</v>
      </c>
      <c r="M57" s="476">
        <v>103</v>
      </c>
      <c r="N57" s="53"/>
    </row>
    <row r="58" spans="1:14" x14ac:dyDescent="0.2">
      <c r="A58" s="383">
        <v>105</v>
      </c>
      <c r="B58" s="61" t="s">
        <v>81</v>
      </c>
      <c r="C58" s="319">
        <v>5</v>
      </c>
      <c r="D58" s="315" t="s">
        <v>528</v>
      </c>
      <c r="E58" s="315">
        <v>3</v>
      </c>
      <c r="F58" s="315">
        <v>5</v>
      </c>
      <c r="G58" s="315">
        <v>2</v>
      </c>
      <c r="H58" s="315">
        <v>9</v>
      </c>
      <c r="I58" s="315">
        <v>9</v>
      </c>
      <c r="J58" s="315">
        <v>1</v>
      </c>
      <c r="K58" s="315">
        <v>1</v>
      </c>
      <c r="L58" s="315">
        <v>2</v>
      </c>
      <c r="M58" s="476">
        <v>105</v>
      </c>
      <c r="N58" s="53"/>
    </row>
    <row r="59" spans="1:14" x14ac:dyDescent="0.2">
      <c r="A59" s="383">
        <v>106</v>
      </c>
      <c r="B59" s="61" t="s">
        <v>82</v>
      </c>
      <c r="C59" s="319">
        <v>13</v>
      </c>
      <c r="D59" s="315">
        <v>5</v>
      </c>
      <c r="E59" s="315">
        <v>17</v>
      </c>
      <c r="F59" s="315">
        <v>7</v>
      </c>
      <c r="G59" s="315">
        <v>6</v>
      </c>
      <c r="H59" s="315">
        <v>1</v>
      </c>
      <c r="I59" s="315">
        <v>4</v>
      </c>
      <c r="J59" s="315">
        <v>11</v>
      </c>
      <c r="K59" s="315">
        <v>9</v>
      </c>
      <c r="L59" s="315">
        <v>3</v>
      </c>
      <c r="M59" s="476">
        <v>106</v>
      </c>
      <c r="N59" s="53"/>
    </row>
    <row r="60" spans="1:14" x14ac:dyDescent="0.2">
      <c r="A60" s="383">
        <v>107</v>
      </c>
      <c r="B60" s="61" t="s">
        <v>83</v>
      </c>
      <c r="C60" s="319">
        <v>9</v>
      </c>
      <c r="D60" s="315">
        <v>1</v>
      </c>
      <c r="E60" s="315">
        <v>16</v>
      </c>
      <c r="F60" s="315">
        <v>10</v>
      </c>
      <c r="G60" s="315">
        <v>3</v>
      </c>
      <c r="H60" s="315">
        <v>23</v>
      </c>
      <c r="I60" s="315">
        <v>27</v>
      </c>
      <c r="J60" s="315">
        <v>52</v>
      </c>
      <c r="K60" s="315">
        <v>6</v>
      </c>
      <c r="L60" s="315">
        <v>10</v>
      </c>
      <c r="M60" s="476">
        <v>107</v>
      </c>
      <c r="N60" s="53"/>
    </row>
    <row r="61" spans="1:14" x14ac:dyDescent="0.2">
      <c r="A61" s="383">
        <v>108</v>
      </c>
      <c r="B61" s="61" t="s">
        <v>84</v>
      </c>
      <c r="C61" s="319">
        <v>4</v>
      </c>
      <c r="D61" s="315">
        <v>1</v>
      </c>
      <c r="E61" s="315">
        <v>2</v>
      </c>
      <c r="F61" s="315">
        <v>2</v>
      </c>
      <c r="G61" s="315">
        <v>7</v>
      </c>
      <c r="H61" s="315" t="s">
        <v>528</v>
      </c>
      <c r="I61" s="315">
        <v>0</v>
      </c>
      <c r="J61" s="315">
        <v>6</v>
      </c>
      <c r="K61" s="315">
        <v>5</v>
      </c>
      <c r="L61" s="315">
        <v>15</v>
      </c>
      <c r="M61" s="476">
        <v>108</v>
      </c>
      <c r="N61" s="53"/>
    </row>
    <row r="62" spans="1:14" x14ac:dyDescent="0.2">
      <c r="A62" s="383">
        <v>109</v>
      </c>
      <c r="B62" s="61" t="s">
        <v>145</v>
      </c>
      <c r="C62" s="319"/>
      <c r="D62" s="315">
        <v>4</v>
      </c>
      <c r="E62" s="315">
        <v>14</v>
      </c>
      <c r="F62" s="315">
        <v>6</v>
      </c>
      <c r="G62" s="315" t="s">
        <v>528</v>
      </c>
      <c r="H62" s="315">
        <v>1</v>
      </c>
      <c r="I62" s="315">
        <v>10</v>
      </c>
      <c r="J62" s="315" t="s">
        <v>528</v>
      </c>
      <c r="K62" s="315">
        <v>2</v>
      </c>
      <c r="L62" s="315">
        <v>15</v>
      </c>
      <c r="M62" s="476">
        <v>109</v>
      </c>
      <c r="N62" s="53"/>
    </row>
    <row r="63" spans="1:14" x14ac:dyDescent="0.2">
      <c r="A63" s="383">
        <v>111</v>
      </c>
      <c r="B63" s="61" t="s">
        <v>85</v>
      </c>
      <c r="C63" s="320">
        <v>190</v>
      </c>
      <c r="D63" s="316">
        <v>114</v>
      </c>
      <c r="E63" s="316">
        <v>60</v>
      </c>
      <c r="F63" s="316">
        <v>73</v>
      </c>
      <c r="G63" s="316">
        <v>181</v>
      </c>
      <c r="H63" s="316">
        <v>9</v>
      </c>
      <c r="I63" s="316">
        <v>2</v>
      </c>
      <c r="J63" s="316">
        <v>23</v>
      </c>
      <c r="K63" s="316">
        <v>1</v>
      </c>
      <c r="L63" s="316" t="s">
        <v>528</v>
      </c>
      <c r="M63" s="476">
        <v>111</v>
      </c>
      <c r="N63" s="53"/>
    </row>
    <row r="64" spans="1:14" x14ac:dyDescent="0.2">
      <c r="A64" s="383">
        <v>112</v>
      </c>
      <c r="B64" s="61" t="s">
        <v>86</v>
      </c>
      <c r="C64" s="320">
        <v>49</v>
      </c>
      <c r="D64" s="316">
        <v>47</v>
      </c>
      <c r="E64" s="316">
        <v>35</v>
      </c>
      <c r="F64" s="316">
        <v>8</v>
      </c>
      <c r="G64" s="316">
        <v>35</v>
      </c>
      <c r="H64" s="316">
        <v>62</v>
      </c>
      <c r="I64" s="316">
        <v>98</v>
      </c>
      <c r="J64" s="316">
        <v>119</v>
      </c>
      <c r="K64" s="316">
        <v>32</v>
      </c>
      <c r="L64" s="316">
        <v>144</v>
      </c>
      <c r="M64" s="476">
        <v>112</v>
      </c>
      <c r="N64" s="53"/>
    </row>
    <row r="65" spans="1:14" x14ac:dyDescent="0.2">
      <c r="A65" s="383">
        <v>113</v>
      </c>
      <c r="B65" s="61" t="s">
        <v>87</v>
      </c>
      <c r="C65" s="320">
        <v>21</v>
      </c>
      <c r="D65" s="316">
        <v>89</v>
      </c>
      <c r="E65" s="316">
        <v>8</v>
      </c>
      <c r="F65" s="316" t="s">
        <v>528</v>
      </c>
      <c r="G65" s="316">
        <v>13</v>
      </c>
      <c r="H65" s="316">
        <v>1</v>
      </c>
      <c r="I65" s="316">
        <v>27</v>
      </c>
      <c r="J65" s="316">
        <v>0</v>
      </c>
      <c r="K65" s="316">
        <v>0</v>
      </c>
      <c r="L65" s="316" t="s">
        <v>528</v>
      </c>
      <c r="M65" s="476">
        <v>113</v>
      </c>
      <c r="N65" s="53"/>
    </row>
    <row r="66" spans="1:14" x14ac:dyDescent="0.2">
      <c r="A66" s="383">
        <v>121</v>
      </c>
      <c r="B66" s="61" t="s">
        <v>61</v>
      </c>
      <c r="C66" s="319">
        <v>5</v>
      </c>
      <c r="D66" s="315">
        <v>10</v>
      </c>
      <c r="E66" s="315">
        <v>45</v>
      </c>
      <c r="F66" s="315">
        <v>9</v>
      </c>
      <c r="G66" s="315">
        <v>20</v>
      </c>
      <c r="H66" s="315">
        <v>28</v>
      </c>
      <c r="I66" s="315">
        <v>21</v>
      </c>
      <c r="J66" s="315">
        <v>13</v>
      </c>
      <c r="K66" s="315">
        <v>16</v>
      </c>
      <c r="L66" s="315">
        <v>24</v>
      </c>
      <c r="M66" s="476">
        <v>121</v>
      </c>
      <c r="N66" s="53"/>
    </row>
    <row r="67" spans="1:14" x14ac:dyDescent="0.2">
      <c r="A67" s="383">
        <v>122</v>
      </c>
      <c r="B67" s="61" t="s">
        <v>62</v>
      </c>
      <c r="C67" s="319">
        <v>72</v>
      </c>
      <c r="D67" s="315">
        <v>24</v>
      </c>
      <c r="E67" s="315">
        <v>8</v>
      </c>
      <c r="F67" s="315">
        <v>45</v>
      </c>
      <c r="G67" s="315">
        <v>19</v>
      </c>
      <c r="H67" s="315">
        <v>96</v>
      </c>
      <c r="I67" s="315">
        <v>33</v>
      </c>
      <c r="J67" s="315">
        <v>26</v>
      </c>
      <c r="K67" s="315">
        <v>28</v>
      </c>
      <c r="L67" s="315">
        <v>22</v>
      </c>
      <c r="M67" s="476">
        <v>122</v>
      </c>
      <c r="N67" s="53"/>
    </row>
    <row r="68" spans="1:14" x14ac:dyDescent="0.2">
      <c r="A68" s="383">
        <v>123</v>
      </c>
      <c r="B68" s="61" t="s">
        <v>63</v>
      </c>
      <c r="C68" s="319">
        <v>5</v>
      </c>
      <c r="D68" s="315">
        <v>8</v>
      </c>
      <c r="E68" s="315">
        <v>12</v>
      </c>
      <c r="F68" s="315">
        <v>22</v>
      </c>
      <c r="G68" s="315">
        <v>14</v>
      </c>
      <c r="H68" s="315">
        <v>30</v>
      </c>
      <c r="I68" s="315">
        <v>7</v>
      </c>
      <c r="J68" s="315">
        <v>18</v>
      </c>
      <c r="K68" s="315">
        <v>36</v>
      </c>
      <c r="L68" s="315">
        <v>31</v>
      </c>
      <c r="M68" s="476">
        <v>123</v>
      </c>
      <c r="N68" s="53"/>
    </row>
    <row r="69" spans="1:14" ht="12" customHeight="1" x14ac:dyDescent="0.2">
      <c r="A69" s="383"/>
      <c r="B69" s="61"/>
      <c r="C69" s="315"/>
      <c r="D69" s="315"/>
      <c r="E69" s="315"/>
      <c r="F69" s="315"/>
      <c r="G69" s="315"/>
      <c r="H69" s="315"/>
      <c r="I69" s="315"/>
      <c r="J69" s="315"/>
      <c r="K69" s="315"/>
      <c r="L69" s="315"/>
      <c r="M69" s="383"/>
      <c r="N69" s="53"/>
    </row>
    <row r="70" spans="1:14" x14ac:dyDescent="0.2">
      <c r="A70" s="472">
        <v>1</v>
      </c>
      <c r="B70" s="456" t="s">
        <v>2</v>
      </c>
      <c r="C70" s="319">
        <v>120</v>
      </c>
      <c r="D70" s="315">
        <v>26</v>
      </c>
      <c r="E70" s="315">
        <v>33</v>
      </c>
      <c r="F70" s="315">
        <v>85</v>
      </c>
      <c r="G70" s="315">
        <v>58</v>
      </c>
      <c r="H70" s="315">
        <v>300</v>
      </c>
      <c r="I70" s="315">
        <v>297</v>
      </c>
      <c r="J70" s="315">
        <v>73</v>
      </c>
      <c r="K70" s="315">
        <v>52</v>
      </c>
      <c r="L70" s="315">
        <v>116</v>
      </c>
      <c r="M70" s="477">
        <v>1</v>
      </c>
      <c r="N70" s="53"/>
    </row>
    <row r="71" spans="1:14" x14ac:dyDescent="0.2">
      <c r="A71" s="472">
        <v>2</v>
      </c>
      <c r="B71" s="456" t="s">
        <v>6</v>
      </c>
      <c r="C71" s="319">
        <v>4</v>
      </c>
      <c r="D71" s="315">
        <v>19</v>
      </c>
      <c r="E71" s="315">
        <v>23</v>
      </c>
      <c r="F71" s="315">
        <v>20</v>
      </c>
      <c r="G71" s="315">
        <v>97</v>
      </c>
      <c r="H71" s="315">
        <v>29</v>
      </c>
      <c r="I71" s="315">
        <v>25</v>
      </c>
      <c r="J71" s="315">
        <v>116</v>
      </c>
      <c r="K71" s="315">
        <v>25</v>
      </c>
      <c r="L71" s="315">
        <v>72</v>
      </c>
      <c r="M71" s="477">
        <v>2</v>
      </c>
      <c r="N71" s="53"/>
    </row>
    <row r="72" spans="1:14" x14ac:dyDescent="0.2">
      <c r="A72" s="472">
        <v>3</v>
      </c>
      <c r="B72" s="456" t="s">
        <v>10</v>
      </c>
      <c r="C72" s="319">
        <v>154</v>
      </c>
      <c r="D72" s="315">
        <v>108</v>
      </c>
      <c r="E72" s="315">
        <v>175</v>
      </c>
      <c r="F72" s="315">
        <v>181</v>
      </c>
      <c r="G72" s="315">
        <v>189</v>
      </c>
      <c r="H72" s="315">
        <v>153</v>
      </c>
      <c r="I72" s="315">
        <v>143</v>
      </c>
      <c r="J72" s="315">
        <v>409</v>
      </c>
      <c r="K72" s="315">
        <v>398</v>
      </c>
      <c r="L72" s="315">
        <v>192</v>
      </c>
      <c r="M72" s="477">
        <v>3</v>
      </c>
      <c r="N72" s="53"/>
    </row>
    <row r="73" spans="1:14" x14ac:dyDescent="0.2">
      <c r="A73" s="472">
        <v>4</v>
      </c>
      <c r="B73" s="456" t="s">
        <v>3</v>
      </c>
      <c r="C73" s="319">
        <v>26</v>
      </c>
      <c r="D73" s="315">
        <v>12</v>
      </c>
      <c r="E73" s="315">
        <v>145</v>
      </c>
      <c r="F73" s="315">
        <v>163</v>
      </c>
      <c r="G73" s="315">
        <v>412</v>
      </c>
      <c r="H73" s="315">
        <v>403</v>
      </c>
      <c r="I73" s="315">
        <v>155</v>
      </c>
      <c r="J73" s="315">
        <v>193</v>
      </c>
      <c r="K73" s="315">
        <v>75</v>
      </c>
      <c r="L73" s="315">
        <v>196</v>
      </c>
      <c r="M73" s="477">
        <v>4</v>
      </c>
      <c r="N73" s="53"/>
    </row>
    <row r="74" spans="1:14" x14ac:dyDescent="0.2">
      <c r="A74" s="472">
        <v>5</v>
      </c>
      <c r="B74" s="456" t="s">
        <v>7</v>
      </c>
      <c r="C74" s="319">
        <v>68</v>
      </c>
      <c r="D74" s="315">
        <v>93</v>
      </c>
      <c r="E74" s="315">
        <v>32</v>
      </c>
      <c r="F74" s="315">
        <v>111</v>
      </c>
      <c r="G74" s="315">
        <v>26</v>
      </c>
      <c r="H74" s="315">
        <v>79</v>
      </c>
      <c r="I74" s="315">
        <v>46</v>
      </c>
      <c r="J74" s="315">
        <v>81</v>
      </c>
      <c r="K74" s="315">
        <v>89</v>
      </c>
      <c r="L74" s="315">
        <v>85</v>
      </c>
      <c r="M74" s="477">
        <v>5</v>
      </c>
      <c r="N74" s="53"/>
    </row>
    <row r="75" spans="1:14" x14ac:dyDescent="0.2">
      <c r="A75" s="472">
        <v>6</v>
      </c>
      <c r="B75" s="456" t="s">
        <v>11</v>
      </c>
      <c r="C75" s="319">
        <v>65</v>
      </c>
      <c r="D75" s="315">
        <v>57</v>
      </c>
      <c r="E75" s="315">
        <v>28</v>
      </c>
      <c r="F75" s="315">
        <v>55</v>
      </c>
      <c r="G75" s="315">
        <v>76</v>
      </c>
      <c r="H75" s="315">
        <v>36</v>
      </c>
      <c r="I75" s="315">
        <v>39</v>
      </c>
      <c r="J75" s="315">
        <v>93</v>
      </c>
      <c r="K75" s="315">
        <v>87</v>
      </c>
      <c r="L75" s="315">
        <v>46</v>
      </c>
      <c r="M75" s="477">
        <v>6</v>
      </c>
      <c r="N75" s="53"/>
    </row>
    <row r="76" spans="1:14" x14ac:dyDescent="0.2">
      <c r="A76" s="472">
        <v>7</v>
      </c>
      <c r="B76" s="456" t="s">
        <v>4</v>
      </c>
      <c r="C76" s="319">
        <v>45</v>
      </c>
      <c r="D76" s="315">
        <v>56</v>
      </c>
      <c r="E76" s="315">
        <v>26</v>
      </c>
      <c r="F76" s="315">
        <v>8</v>
      </c>
      <c r="G76" s="315">
        <v>19</v>
      </c>
      <c r="H76" s="315">
        <v>28</v>
      </c>
      <c r="I76" s="315">
        <v>4</v>
      </c>
      <c r="J76" s="315">
        <v>21</v>
      </c>
      <c r="K76" s="315">
        <v>17</v>
      </c>
      <c r="L76" s="315">
        <v>45</v>
      </c>
      <c r="M76" s="477">
        <v>7</v>
      </c>
      <c r="N76" s="53"/>
    </row>
    <row r="77" spans="1:14" x14ac:dyDescent="0.2">
      <c r="A77" s="472">
        <v>8</v>
      </c>
      <c r="B77" s="456" t="s">
        <v>5</v>
      </c>
      <c r="C77" s="319">
        <v>40</v>
      </c>
      <c r="D77" s="315">
        <v>18</v>
      </c>
      <c r="E77" s="315">
        <v>40</v>
      </c>
      <c r="F77" s="315">
        <v>10</v>
      </c>
      <c r="G77" s="315">
        <v>5</v>
      </c>
      <c r="H77" s="315">
        <v>18</v>
      </c>
      <c r="I77" s="315">
        <v>26</v>
      </c>
      <c r="J77" s="315">
        <v>20</v>
      </c>
      <c r="K77" s="315">
        <v>65</v>
      </c>
      <c r="L77" s="315">
        <v>58</v>
      </c>
      <c r="M77" s="477">
        <v>8</v>
      </c>
      <c r="N77" s="53"/>
    </row>
    <row r="78" spans="1:14" x14ac:dyDescent="0.2">
      <c r="A78" s="472">
        <v>9</v>
      </c>
      <c r="B78" s="456" t="s">
        <v>8</v>
      </c>
      <c r="C78" s="319">
        <v>11</v>
      </c>
      <c r="D78" s="315">
        <v>17</v>
      </c>
      <c r="E78" s="315">
        <v>12</v>
      </c>
      <c r="F78" s="315">
        <v>28</v>
      </c>
      <c r="G78" s="315">
        <v>19</v>
      </c>
      <c r="H78" s="315">
        <v>99</v>
      </c>
      <c r="I78" s="315">
        <v>13</v>
      </c>
      <c r="J78" s="315">
        <v>32</v>
      </c>
      <c r="K78" s="315">
        <v>21</v>
      </c>
      <c r="L78" s="315">
        <v>22</v>
      </c>
      <c r="M78" s="477">
        <v>9</v>
      </c>
      <c r="N78" s="53"/>
    </row>
    <row r="79" spans="1:14" x14ac:dyDescent="0.2">
      <c r="A79" s="472">
        <v>10</v>
      </c>
      <c r="B79" s="456" t="s">
        <v>9</v>
      </c>
      <c r="C79" s="319">
        <v>53</v>
      </c>
      <c r="D79" s="315">
        <v>24</v>
      </c>
      <c r="E79" s="315">
        <v>96</v>
      </c>
      <c r="F79" s="315">
        <v>63</v>
      </c>
      <c r="G79" s="315">
        <v>25</v>
      </c>
      <c r="H79" s="315">
        <v>106</v>
      </c>
      <c r="I79" s="315">
        <v>114</v>
      </c>
      <c r="J79" s="315">
        <v>136</v>
      </c>
      <c r="K79" s="315">
        <v>78</v>
      </c>
      <c r="L79" s="315">
        <v>74</v>
      </c>
      <c r="M79" s="477">
        <v>10</v>
      </c>
      <c r="N79" s="53"/>
    </row>
    <row r="80" spans="1:14" x14ac:dyDescent="0.2">
      <c r="A80" s="472">
        <v>11</v>
      </c>
      <c r="B80" s="456" t="s">
        <v>19</v>
      </c>
      <c r="C80" s="319">
        <v>260</v>
      </c>
      <c r="D80" s="315">
        <v>250</v>
      </c>
      <c r="E80" s="315">
        <v>103</v>
      </c>
      <c r="F80" s="315">
        <v>81</v>
      </c>
      <c r="G80" s="315">
        <v>229</v>
      </c>
      <c r="H80" s="315">
        <v>72</v>
      </c>
      <c r="I80" s="315">
        <v>127</v>
      </c>
      <c r="J80" s="315">
        <v>142</v>
      </c>
      <c r="K80" s="315">
        <v>33</v>
      </c>
      <c r="L80" s="315">
        <v>144</v>
      </c>
      <c r="M80" s="477">
        <v>11</v>
      </c>
      <c r="N80" s="53"/>
    </row>
    <row r="81" spans="1:14" x14ac:dyDescent="0.2">
      <c r="A81" s="472">
        <v>12</v>
      </c>
      <c r="B81" s="456" t="s">
        <v>165</v>
      </c>
      <c r="C81" s="319">
        <v>82</v>
      </c>
      <c r="D81" s="315">
        <v>42</v>
      </c>
      <c r="E81" s="315">
        <v>65</v>
      </c>
      <c r="F81" s="315">
        <v>76</v>
      </c>
      <c r="G81" s="315">
        <v>53</v>
      </c>
      <c r="H81" s="315">
        <v>154</v>
      </c>
      <c r="I81" s="315">
        <v>61</v>
      </c>
      <c r="J81" s="315">
        <v>57</v>
      </c>
      <c r="K81" s="315">
        <v>80</v>
      </c>
      <c r="L81" s="315">
        <v>77</v>
      </c>
      <c r="M81" s="477">
        <v>12</v>
      </c>
      <c r="N81" s="53"/>
    </row>
    <row r="82" spans="1:14" ht="12" customHeight="1" x14ac:dyDescent="0.2">
      <c r="A82" s="472"/>
      <c r="B82" s="456"/>
      <c r="C82" s="492"/>
      <c r="D82" s="492"/>
      <c r="E82" s="492"/>
      <c r="F82" s="492"/>
      <c r="G82" s="492"/>
      <c r="H82" s="492"/>
      <c r="I82" s="492"/>
      <c r="J82" s="492"/>
      <c r="K82" s="492"/>
      <c r="L82" s="492"/>
      <c r="M82" s="472"/>
      <c r="N82" s="53"/>
    </row>
    <row r="83" spans="1:14" x14ac:dyDescent="0.2">
      <c r="A83" s="383"/>
      <c r="B83" s="456" t="s">
        <v>20</v>
      </c>
      <c r="C83" s="491">
        <v>928</v>
      </c>
      <c r="D83" s="492">
        <v>722</v>
      </c>
      <c r="E83" s="492">
        <v>778</v>
      </c>
      <c r="F83" s="492">
        <v>881</v>
      </c>
      <c r="G83" s="492">
        <v>1208</v>
      </c>
      <c r="H83" s="492">
        <v>1477</v>
      </c>
      <c r="I83" s="492">
        <v>1050</v>
      </c>
      <c r="J83" s="492">
        <v>1373</v>
      </c>
      <c r="K83" s="492">
        <v>1020</v>
      </c>
      <c r="L83" s="492">
        <v>1127</v>
      </c>
      <c r="M83" s="476"/>
      <c r="N83" s="53"/>
    </row>
    <row r="84" spans="1:14" ht="15" x14ac:dyDescent="0.2">
      <c r="A84" s="383"/>
      <c r="B84" s="456"/>
      <c r="C84" s="516"/>
      <c r="D84" s="516"/>
      <c r="E84" s="516"/>
      <c r="F84" s="516"/>
      <c r="G84" s="516"/>
      <c r="H84" s="516"/>
      <c r="I84" s="516"/>
      <c r="J84" s="516"/>
      <c r="K84" s="516"/>
      <c r="L84" s="53"/>
      <c r="M84" s="53"/>
      <c r="N84" s="53"/>
    </row>
    <row r="85" spans="1:14" x14ac:dyDescent="0.2">
      <c r="A85" s="521" t="s">
        <v>107</v>
      </c>
      <c r="B85" s="522"/>
      <c r="C85" s="55"/>
      <c r="D85" s="55"/>
      <c r="E85" s="55"/>
      <c r="F85" s="55"/>
      <c r="G85" s="55"/>
      <c r="H85" s="55"/>
      <c r="I85" s="55"/>
      <c r="J85" s="55"/>
      <c r="K85" s="55"/>
      <c r="L85" s="53"/>
      <c r="M85" s="53"/>
      <c r="N85" s="53"/>
    </row>
    <row r="86" spans="1:14" x14ac:dyDescent="0.2">
      <c r="A86" s="483"/>
      <c r="B86" s="484"/>
      <c r="C86" s="55"/>
      <c r="D86" s="55"/>
      <c r="E86" s="55"/>
      <c r="F86" s="55"/>
      <c r="G86" s="72"/>
      <c r="H86" s="72"/>
      <c r="I86" s="72"/>
      <c r="J86" s="72"/>
      <c r="K86" s="72"/>
      <c r="L86" s="72"/>
      <c r="M86" s="53"/>
      <c r="N86" s="53"/>
    </row>
    <row r="87" spans="1:14" x14ac:dyDescent="0.2">
      <c r="A87" s="518"/>
      <c r="B87" s="519"/>
      <c r="C87" s="520"/>
      <c r="D87" s="520"/>
      <c r="E87" s="520"/>
      <c r="F87" s="520"/>
      <c r="G87" s="55"/>
      <c r="H87" s="55"/>
      <c r="I87" s="55"/>
      <c r="J87" s="55"/>
      <c r="K87" s="55"/>
      <c r="L87" s="53"/>
      <c r="M87" s="53"/>
      <c r="N87" s="53"/>
    </row>
    <row r="88" spans="1:14" x14ac:dyDescent="0.2">
      <c r="A88" s="493" t="s">
        <v>298</v>
      </c>
      <c r="B88" s="517"/>
      <c r="C88" s="65"/>
      <c r="D88" s="65"/>
      <c r="E88" s="65"/>
      <c r="L88" s="66" t="s">
        <v>301</v>
      </c>
      <c r="M88" s="53"/>
      <c r="N88" s="53"/>
    </row>
    <row r="89" spans="1:14" x14ac:dyDescent="0.2">
      <c r="A89" s="493"/>
      <c r="B89" s="517"/>
      <c r="C89" s="65"/>
      <c r="D89" s="65"/>
      <c r="E89" s="65"/>
      <c r="F89" s="65"/>
      <c r="G89" s="65"/>
      <c r="H89" s="65"/>
      <c r="I89" s="65"/>
      <c r="J89" s="65"/>
      <c r="K89" s="65"/>
      <c r="L89" s="53"/>
      <c r="M89" s="53"/>
      <c r="N89" s="53"/>
    </row>
    <row r="90" spans="1:14" x14ac:dyDescent="0.2">
      <c r="A90" s="513"/>
      <c r="B90" s="514"/>
      <c r="C90" s="55"/>
      <c r="D90" s="53"/>
      <c r="E90" s="53"/>
      <c r="F90" s="53"/>
      <c r="G90" s="53"/>
      <c r="H90" s="53"/>
      <c r="I90" s="53"/>
      <c r="J90" s="53"/>
      <c r="K90" s="53"/>
      <c r="L90" s="53"/>
      <c r="M90" s="53"/>
      <c r="N90" s="53"/>
    </row>
    <row r="91" spans="1:14" x14ac:dyDescent="0.2">
      <c r="A91" s="513"/>
      <c r="B91" s="514"/>
      <c r="C91" s="55"/>
      <c r="D91" s="53"/>
      <c r="E91" s="53"/>
      <c r="F91" s="53"/>
      <c r="G91" s="53"/>
      <c r="H91" s="53"/>
      <c r="I91" s="53"/>
      <c r="J91" s="53"/>
      <c r="K91" s="53"/>
      <c r="L91" s="53"/>
      <c r="M91" s="53"/>
      <c r="N91" s="53"/>
    </row>
    <row r="92" spans="1:14" x14ac:dyDescent="0.2">
      <c r="A92" s="513"/>
      <c r="B92" s="514"/>
      <c r="C92" s="55"/>
      <c r="D92" s="53"/>
      <c r="E92" s="53"/>
      <c r="F92" s="53"/>
      <c r="G92" s="53"/>
      <c r="H92" s="53"/>
      <c r="I92" s="53"/>
      <c r="J92" s="53"/>
      <c r="K92" s="53"/>
      <c r="L92" s="53"/>
      <c r="M92" s="53"/>
      <c r="N92" s="53"/>
    </row>
    <row r="93" spans="1:14" x14ac:dyDescent="0.2">
      <c r="A93" s="513"/>
      <c r="B93" s="514"/>
      <c r="C93" s="55"/>
      <c r="D93" s="53"/>
      <c r="E93" s="53"/>
      <c r="F93" s="53"/>
      <c r="G93" s="53"/>
      <c r="H93" s="53"/>
      <c r="I93" s="53"/>
      <c r="J93" s="53"/>
      <c r="K93" s="53"/>
      <c r="L93" s="53"/>
      <c r="M93" s="53"/>
      <c r="N93" s="53"/>
    </row>
    <row r="94" spans="1:14" x14ac:dyDescent="0.2">
      <c r="A94" s="513"/>
      <c r="B94" s="514"/>
      <c r="C94" s="55"/>
      <c r="D94" s="53"/>
      <c r="E94" s="53"/>
      <c r="F94" s="53"/>
      <c r="G94" s="53"/>
      <c r="H94" s="53"/>
      <c r="I94" s="53"/>
      <c r="J94" s="53"/>
      <c r="K94" s="53"/>
      <c r="L94" s="53"/>
      <c r="M94" s="53"/>
      <c r="N94" s="53"/>
    </row>
    <row r="95" spans="1:14" x14ac:dyDescent="0.2">
      <c r="A95" s="513"/>
      <c r="B95" s="514"/>
      <c r="C95" s="55"/>
      <c r="D95" s="53"/>
      <c r="E95" s="53"/>
      <c r="F95" s="53"/>
      <c r="G95" s="53"/>
      <c r="H95" s="53"/>
      <c r="I95" s="53"/>
      <c r="J95" s="53"/>
      <c r="K95" s="53"/>
      <c r="L95" s="53"/>
      <c r="M95" s="53"/>
      <c r="N95" s="53"/>
    </row>
    <row r="96" spans="1:14" x14ac:dyDescent="0.2">
      <c r="A96" s="513"/>
      <c r="B96" s="514"/>
      <c r="C96" s="55"/>
      <c r="D96" s="53"/>
      <c r="E96" s="53"/>
      <c r="F96" s="53"/>
      <c r="G96" s="53"/>
      <c r="H96" s="53"/>
      <c r="I96" s="53"/>
      <c r="J96" s="53"/>
      <c r="K96" s="53"/>
      <c r="L96" s="53"/>
      <c r="M96" s="53"/>
      <c r="N96" s="53"/>
    </row>
    <row r="97" spans="1:14" x14ac:dyDescent="0.2">
      <c r="A97" s="513"/>
      <c r="B97" s="514"/>
      <c r="C97" s="55"/>
      <c r="D97" s="53"/>
      <c r="E97" s="53"/>
      <c r="F97" s="53"/>
      <c r="G97" s="53"/>
      <c r="H97" s="53"/>
      <c r="I97" s="53"/>
      <c r="J97" s="53"/>
      <c r="K97" s="53"/>
      <c r="L97" s="53"/>
      <c r="M97" s="53"/>
      <c r="N97" s="53"/>
    </row>
    <row r="98" spans="1:14" x14ac:dyDescent="0.2">
      <c r="A98" s="513"/>
      <c r="B98" s="514"/>
      <c r="C98" s="55"/>
      <c r="D98" s="53"/>
      <c r="E98" s="53"/>
      <c r="F98" s="53"/>
      <c r="G98" s="53"/>
      <c r="H98" s="53"/>
      <c r="I98" s="53"/>
      <c r="J98" s="53"/>
      <c r="K98" s="53"/>
      <c r="L98" s="53"/>
      <c r="M98" s="53"/>
      <c r="N98" s="53"/>
    </row>
    <row r="99" spans="1:14" x14ac:dyDescent="0.2">
      <c r="A99" s="513"/>
      <c r="B99" s="514"/>
      <c r="C99" s="55"/>
      <c r="D99" s="53"/>
      <c r="E99" s="53"/>
      <c r="F99" s="53"/>
      <c r="G99" s="53"/>
      <c r="H99" s="53"/>
      <c r="I99" s="53"/>
      <c r="J99" s="53"/>
      <c r="K99" s="53"/>
      <c r="L99" s="53"/>
      <c r="M99" s="53"/>
      <c r="N99" s="53"/>
    </row>
    <row r="100" spans="1:14" x14ac:dyDescent="0.2">
      <c r="A100" s="513"/>
      <c r="B100" s="514"/>
      <c r="C100" s="55"/>
      <c r="D100" s="53"/>
      <c r="E100" s="53"/>
      <c r="F100" s="53"/>
      <c r="G100" s="53"/>
      <c r="H100" s="53"/>
      <c r="I100" s="53"/>
      <c r="J100" s="53"/>
      <c r="K100" s="53"/>
      <c r="L100" s="53"/>
      <c r="M100" s="53"/>
      <c r="N100" s="53"/>
    </row>
    <row r="101" spans="1:14" x14ac:dyDescent="0.2">
      <c r="A101" s="513"/>
      <c r="B101" s="514"/>
      <c r="C101" s="55"/>
      <c r="D101" s="53"/>
      <c r="E101" s="53"/>
      <c r="F101" s="53"/>
      <c r="G101" s="53"/>
      <c r="H101" s="53"/>
      <c r="I101" s="53"/>
      <c r="J101" s="53"/>
      <c r="K101" s="53"/>
      <c r="L101" s="53"/>
      <c r="M101" s="53"/>
      <c r="N101" s="53"/>
    </row>
    <row r="102" spans="1:14" x14ac:dyDescent="0.2">
      <c r="A102" s="513"/>
      <c r="B102" s="514"/>
      <c r="C102" s="55"/>
      <c r="D102" s="53"/>
      <c r="E102" s="53"/>
      <c r="F102" s="53"/>
      <c r="G102" s="53"/>
      <c r="H102" s="53"/>
      <c r="I102" s="53"/>
      <c r="J102" s="53"/>
      <c r="K102" s="53"/>
      <c r="L102" s="53"/>
      <c r="M102" s="53"/>
      <c r="N102" s="53"/>
    </row>
    <row r="103" spans="1:14" x14ac:dyDescent="0.2">
      <c r="A103" s="513"/>
      <c r="B103" s="514"/>
      <c r="C103" s="55"/>
      <c r="D103" s="53"/>
      <c r="E103" s="53"/>
      <c r="F103" s="53"/>
      <c r="G103" s="53"/>
      <c r="H103" s="53"/>
      <c r="I103" s="53"/>
      <c r="J103" s="53"/>
      <c r="K103" s="53"/>
      <c r="L103" s="53"/>
      <c r="M103" s="53"/>
      <c r="N103" s="53"/>
    </row>
    <row r="104" spans="1:14" x14ac:dyDescent="0.2">
      <c r="A104" s="513"/>
      <c r="B104" s="514"/>
      <c r="C104" s="55"/>
      <c r="D104" s="53"/>
      <c r="E104" s="53"/>
      <c r="F104" s="53"/>
      <c r="G104" s="53"/>
      <c r="H104" s="53"/>
      <c r="I104" s="53"/>
      <c r="J104" s="53"/>
      <c r="K104" s="53"/>
      <c r="L104" s="53"/>
      <c r="M104" s="53"/>
      <c r="N104" s="53"/>
    </row>
    <row r="105" spans="1:14" x14ac:dyDescent="0.2">
      <c r="A105" s="513"/>
      <c r="B105" s="514"/>
      <c r="C105" s="55"/>
      <c r="D105" s="53"/>
      <c r="E105" s="53"/>
      <c r="F105" s="53"/>
      <c r="G105" s="53"/>
      <c r="H105" s="53"/>
      <c r="I105" s="53"/>
      <c r="J105" s="53"/>
      <c r="K105" s="53"/>
      <c r="L105" s="53"/>
      <c r="M105" s="53"/>
      <c r="N105" s="53"/>
    </row>
    <row r="106" spans="1:14" x14ac:dyDescent="0.2">
      <c r="A106" s="513"/>
      <c r="B106" s="514"/>
      <c r="C106" s="55"/>
      <c r="D106" s="53"/>
      <c r="E106" s="53"/>
      <c r="F106" s="53"/>
      <c r="G106" s="53"/>
      <c r="H106" s="53"/>
      <c r="I106" s="53"/>
      <c r="J106" s="53"/>
      <c r="K106" s="53"/>
      <c r="L106" s="53"/>
      <c r="M106" s="53"/>
      <c r="N106" s="53"/>
    </row>
    <row r="107" spans="1:14" x14ac:dyDescent="0.2">
      <c r="A107" s="513"/>
      <c r="B107" s="514"/>
      <c r="C107" s="55"/>
      <c r="D107" s="53"/>
      <c r="E107" s="53"/>
      <c r="F107" s="53"/>
      <c r="G107" s="53"/>
      <c r="H107" s="53"/>
      <c r="I107" s="53"/>
      <c r="J107" s="53"/>
      <c r="K107" s="53"/>
      <c r="L107" s="53"/>
      <c r="M107" s="53"/>
      <c r="N107" s="53"/>
    </row>
    <row r="108" spans="1:14" x14ac:dyDescent="0.2">
      <c r="A108" s="513"/>
      <c r="B108" s="514"/>
      <c r="C108" s="55"/>
      <c r="D108" s="53"/>
      <c r="E108" s="53"/>
      <c r="F108" s="53"/>
      <c r="G108" s="53"/>
      <c r="H108" s="53"/>
      <c r="I108" s="53"/>
      <c r="J108" s="53"/>
      <c r="K108" s="53"/>
      <c r="L108" s="53"/>
      <c r="M108" s="53"/>
      <c r="N108" s="53"/>
    </row>
    <row r="109" spans="1:14" x14ac:dyDescent="0.2">
      <c r="A109" s="513"/>
      <c r="B109" s="514"/>
      <c r="C109" s="55"/>
      <c r="D109" s="53"/>
      <c r="E109" s="53"/>
      <c r="F109" s="53"/>
      <c r="G109" s="53"/>
      <c r="H109" s="53"/>
      <c r="I109" s="53"/>
      <c r="J109" s="53"/>
      <c r="K109" s="53"/>
      <c r="L109" s="53"/>
      <c r="M109" s="53"/>
      <c r="N109" s="53"/>
    </row>
    <row r="110" spans="1:14" x14ac:dyDescent="0.2">
      <c r="A110" s="697"/>
      <c r="B110" s="698"/>
      <c r="C110" s="165"/>
      <c r="D110" s="17"/>
      <c r="E110" s="17"/>
      <c r="F110" s="17"/>
      <c r="G110" s="17"/>
      <c r="H110" s="17"/>
      <c r="I110" s="17"/>
      <c r="J110" s="17"/>
      <c r="K110" s="17"/>
      <c r="L110" s="17"/>
      <c r="M110" s="17"/>
    </row>
    <row r="111" spans="1:14" x14ac:dyDescent="0.2">
      <c r="A111" s="697"/>
      <c r="B111" s="698"/>
      <c r="C111" s="165"/>
      <c r="D111" s="17"/>
      <c r="E111" s="17"/>
      <c r="F111" s="17"/>
      <c r="G111" s="17"/>
      <c r="H111" s="17"/>
      <c r="I111" s="17"/>
      <c r="J111" s="17"/>
      <c r="K111" s="17"/>
      <c r="L111" s="17"/>
      <c r="M111" s="17"/>
    </row>
    <row r="112" spans="1:14" x14ac:dyDescent="0.2">
      <c r="A112" s="697"/>
      <c r="B112" s="698"/>
      <c r="C112" s="165"/>
      <c r="D112" s="17"/>
      <c r="E112" s="17"/>
      <c r="F112" s="17"/>
      <c r="G112" s="17"/>
      <c r="H112" s="17"/>
      <c r="I112" s="17"/>
      <c r="J112" s="17"/>
      <c r="K112" s="17"/>
      <c r="L112" s="17"/>
      <c r="M112" s="17"/>
    </row>
    <row r="113" spans="1:13" x14ac:dyDescent="0.2">
      <c r="A113" s="697"/>
      <c r="B113" s="698"/>
      <c r="C113" s="165"/>
      <c r="D113" s="17"/>
      <c r="E113" s="17"/>
      <c r="F113" s="17"/>
      <c r="G113" s="17"/>
      <c r="H113" s="17"/>
      <c r="I113" s="17"/>
      <c r="J113" s="17"/>
      <c r="K113" s="17"/>
      <c r="L113" s="17"/>
      <c r="M113" s="17"/>
    </row>
    <row r="114" spans="1:13" x14ac:dyDescent="0.2">
      <c r="A114" s="697"/>
      <c r="B114" s="698"/>
      <c r="C114" s="165"/>
      <c r="D114" s="17"/>
      <c r="E114" s="17"/>
      <c r="F114" s="17"/>
      <c r="G114" s="17"/>
      <c r="H114" s="17"/>
      <c r="I114" s="17"/>
      <c r="J114" s="17"/>
      <c r="K114" s="17"/>
      <c r="L114" s="17"/>
      <c r="M114" s="17"/>
    </row>
    <row r="115" spans="1:13" x14ac:dyDescent="0.2">
      <c r="A115" s="697"/>
      <c r="B115" s="698"/>
      <c r="C115" s="165"/>
      <c r="D115" s="17"/>
      <c r="E115" s="17"/>
      <c r="F115" s="17"/>
      <c r="G115" s="17"/>
      <c r="H115" s="17"/>
      <c r="I115" s="17"/>
      <c r="J115" s="17"/>
      <c r="K115" s="17"/>
      <c r="L115" s="17"/>
      <c r="M115" s="17"/>
    </row>
    <row r="116" spans="1:13" x14ac:dyDescent="0.2">
      <c r="A116" s="697"/>
      <c r="B116" s="698"/>
      <c r="C116" s="165"/>
      <c r="D116" s="17"/>
      <c r="E116" s="17"/>
      <c r="F116" s="17"/>
      <c r="G116" s="17"/>
      <c r="H116" s="17"/>
      <c r="I116" s="17"/>
      <c r="J116" s="17"/>
      <c r="K116" s="17"/>
      <c r="L116" s="17"/>
      <c r="M116" s="17"/>
    </row>
    <row r="117" spans="1:13" x14ac:dyDescent="0.2">
      <c r="A117" s="697"/>
      <c r="B117" s="698"/>
      <c r="C117" s="165"/>
      <c r="D117" s="17"/>
      <c r="E117" s="17"/>
      <c r="F117" s="17"/>
      <c r="G117" s="17"/>
      <c r="H117" s="17"/>
      <c r="I117" s="17"/>
      <c r="J117" s="17"/>
      <c r="K117" s="17"/>
      <c r="L117" s="17"/>
      <c r="M117" s="17"/>
    </row>
    <row r="118" spans="1:13" x14ac:dyDescent="0.2">
      <c r="A118" s="697"/>
      <c r="B118" s="698"/>
      <c r="C118" s="165"/>
      <c r="D118" s="17"/>
      <c r="E118" s="17"/>
      <c r="F118" s="17"/>
      <c r="G118" s="17"/>
      <c r="H118" s="17"/>
      <c r="I118" s="17"/>
      <c r="J118" s="17"/>
      <c r="K118" s="17"/>
      <c r="L118" s="17"/>
      <c r="M118" s="17"/>
    </row>
  </sheetData>
  <phoneticPr fontId="16" type="noConversion"/>
  <hyperlinks>
    <hyperlink ref="M1" location="INHALT!A1" display="INHALT!A1" xr:uid="{20282A9B-AD1D-471E-ACB0-E51B3A4DC766}"/>
  </hyperlinks>
  <printOptions horizontalCentered="1"/>
  <pageMargins left="0.59055118110236227" right="0.39370078740157483" top="0.59055118110236227" bottom="0.59055118110236227" header="0.35433070866141736" footer="0.31496062992125984"/>
  <pageSetup paperSize="9" scale="93" firstPageNumber="76" pageOrder="overThenDown" orientation="portrait" useFirstPageNumber="1" r:id="rId1"/>
  <headerFooter alignWithMargins="0">
    <oddFooter>Seite &amp;P</oddFooter>
  </headerFooter>
  <rowBreaks count="1" manualBreakCount="1">
    <brk id="54" max="12"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K109"/>
  <sheetViews>
    <sheetView zoomScale="115" zoomScaleNormal="115" zoomScaleSheetLayoutView="100" workbookViewId="0">
      <pane ySplit="5" topLeftCell="A6" activePane="bottomLeft" state="frozen"/>
      <selection activeCell="A80" sqref="A80:XFD80"/>
      <selection pane="bottomLeft" activeCell="C7" sqref="C7:F83"/>
    </sheetView>
  </sheetViews>
  <sheetFormatPr baseColWidth="10" defaultColWidth="11.28515625" defaultRowHeight="12.75" x14ac:dyDescent="0.2"/>
  <cols>
    <col min="1" max="1" width="5.5703125" style="41" customWidth="1"/>
    <col min="2" max="2" width="24.5703125" style="41" customWidth="1"/>
    <col min="3" max="3" width="15.85546875" style="41" customWidth="1"/>
    <col min="4" max="4" width="12.85546875" style="41" customWidth="1"/>
    <col min="5" max="5" width="16" style="41" customWidth="1"/>
    <col min="6" max="6" width="13.5703125" style="41" customWidth="1"/>
    <col min="7" max="7" width="4.5703125" style="41" customWidth="1"/>
    <col min="8" max="16384" width="11.28515625" style="41"/>
  </cols>
  <sheetData>
    <row r="1" spans="1:7" x14ac:dyDescent="0.2">
      <c r="A1" s="1061">
        <v>2020</v>
      </c>
      <c r="B1" s="390"/>
      <c r="C1" s="390"/>
      <c r="D1" s="390"/>
      <c r="E1" s="390"/>
      <c r="F1" s="1068" t="str">
        <f>HYPERLINK("[Kleinräumige Statistik Daten Prototyp.xlsx]INHALT!A1","zum Inhaltsverzeichnis")</f>
        <v>zum Inhaltsverzeichnis</v>
      </c>
      <c r="G1" s="376"/>
    </row>
    <row r="2" spans="1:7" ht="15.75" x14ac:dyDescent="0.2">
      <c r="A2" s="438" t="s">
        <v>529</v>
      </c>
      <c r="B2" s="530"/>
      <c r="C2" s="530"/>
      <c r="D2" s="530"/>
      <c r="E2" s="530"/>
      <c r="F2" s="530"/>
      <c r="G2" s="376"/>
    </row>
    <row r="3" spans="1:7" ht="13.9" customHeight="1" x14ac:dyDescent="0.2">
      <c r="A3" s="438"/>
      <c r="B3" s="439"/>
      <c r="C3" s="439"/>
      <c r="D3" s="439"/>
      <c r="E3" s="439"/>
      <c r="F3" s="439"/>
      <c r="G3" s="376"/>
    </row>
    <row r="4" spans="1:7" ht="45" x14ac:dyDescent="0.2">
      <c r="A4" s="548" t="s">
        <v>100</v>
      </c>
      <c r="B4" s="549" t="s">
        <v>101</v>
      </c>
      <c r="C4" s="550" t="s">
        <v>303</v>
      </c>
      <c r="D4" s="550" t="s">
        <v>215</v>
      </c>
      <c r="E4" s="550" t="s">
        <v>32</v>
      </c>
      <c r="F4" s="699" t="s">
        <v>294</v>
      </c>
      <c r="G4" s="390"/>
    </row>
    <row r="5" spans="1:7" x14ac:dyDescent="0.2">
      <c r="A5" s="541"/>
      <c r="B5" s="543"/>
      <c r="C5" s="542" t="s">
        <v>224</v>
      </c>
      <c r="D5" s="537" t="s">
        <v>224</v>
      </c>
      <c r="E5" s="537" t="s">
        <v>224</v>
      </c>
      <c r="F5" s="538" t="s">
        <v>293</v>
      </c>
      <c r="G5" s="390"/>
    </row>
    <row r="6" spans="1:7" ht="10.9" customHeight="1" x14ac:dyDescent="0.2">
      <c r="A6" s="448"/>
      <c r="B6" s="448"/>
      <c r="C6" s="448"/>
      <c r="D6" s="448"/>
      <c r="E6" s="448"/>
      <c r="F6" s="448"/>
      <c r="G6" s="376"/>
    </row>
    <row r="7" spans="1:7" ht="13.9" customHeight="1" x14ac:dyDescent="0.2">
      <c r="A7" s="383">
        <v>10</v>
      </c>
      <c r="B7" s="61" t="s">
        <v>37</v>
      </c>
      <c r="C7" s="319" t="s">
        <v>528</v>
      </c>
      <c r="D7" s="315" t="s">
        <v>528</v>
      </c>
      <c r="E7" s="315" t="s">
        <v>528</v>
      </c>
      <c r="F7" s="315" t="s">
        <v>528</v>
      </c>
      <c r="G7" s="700"/>
    </row>
    <row r="8" spans="1:7" ht="13.9" customHeight="1" x14ac:dyDescent="0.2">
      <c r="A8" s="383">
        <v>11</v>
      </c>
      <c r="B8" s="61" t="s">
        <v>38</v>
      </c>
      <c r="C8" s="319">
        <v>1</v>
      </c>
      <c r="D8" s="315">
        <v>122</v>
      </c>
      <c r="E8" s="315">
        <v>122</v>
      </c>
      <c r="F8" s="315">
        <v>2228</v>
      </c>
      <c r="G8" s="700"/>
    </row>
    <row r="9" spans="1:7" ht="13.9" customHeight="1" x14ac:dyDescent="0.2">
      <c r="A9" s="383">
        <v>12</v>
      </c>
      <c r="B9" s="61" t="s">
        <v>90</v>
      </c>
      <c r="C9" s="319">
        <v>1</v>
      </c>
      <c r="D9" s="315">
        <v>4</v>
      </c>
      <c r="E9" s="315">
        <v>3</v>
      </c>
      <c r="F9" s="315">
        <v>143</v>
      </c>
      <c r="G9" s="700"/>
    </row>
    <row r="10" spans="1:7" ht="13.9" customHeight="1" x14ac:dyDescent="0.2">
      <c r="A10" s="383">
        <v>13</v>
      </c>
      <c r="B10" s="61" t="s">
        <v>39</v>
      </c>
      <c r="C10" s="319" t="s">
        <v>528</v>
      </c>
      <c r="D10" s="315" t="s">
        <v>528</v>
      </c>
      <c r="E10" s="315" t="s">
        <v>528</v>
      </c>
      <c r="F10" s="315" t="s">
        <v>528</v>
      </c>
      <c r="G10" s="700"/>
    </row>
    <row r="11" spans="1:7" ht="13.9" customHeight="1" x14ac:dyDescent="0.2">
      <c r="A11" s="383">
        <v>14</v>
      </c>
      <c r="B11" s="61" t="s">
        <v>40</v>
      </c>
      <c r="C11" s="319">
        <v>1</v>
      </c>
      <c r="D11" s="315">
        <v>18</v>
      </c>
      <c r="E11" s="315">
        <v>31</v>
      </c>
      <c r="F11" s="315">
        <v>827</v>
      </c>
      <c r="G11" s="700"/>
    </row>
    <row r="12" spans="1:7" ht="13.9" customHeight="1" x14ac:dyDescent="0.2">
      <c r="A12" s="383">
        <v>15</v>
      </c>
      <c r="B12" s="61" t="s">
        <v>41</v>
      </c>
      <c r="C12" s="319">
        <v>12</v>
      </c>
      <c r="D12" s="315">
        <v>23</v>
      </c>
      <c r="E12" s="315">
        <v>102</v>
      </c>
      <c r="F12" s="315">
        <v>2777</v>
      </c>
      <c r="G12" s="700"/>
    </row>
    <row r="13" spans="1:7" ht="13.9" customHeight="1" x14ac:dyDescent="0.2">
      <c r="A13" s="383">
        <v>16</v>
      </c>
      <c r="B13" s="61" t="s">
        <v>99</v>
      </c>
      <c r="C13" s="319">
        <v>2</v>
      </c>
      <c r="D13" s="315">
        <v>8</v>
      </c>
      <c r="E13" s="315">
        <v>23</v>
      </c>
      <c r="F13" s="315">
        <v>730</v>
      </c>
      <c r="G13" s="700"/>
    </row>
    <row r="14" spans="1:7" ht="13.9" customHeight="1" x14ac:dyDescent="0.2">
      <c r="A14" s="383">
        <v>17</v>
      </c>
      <c r="B14" s="61" t="s">
        <v>42</v>
      </c>
      <c r="C14" s="319">
        <v>0</v>
      </c>
      <c r="D14" s="315">
        <v>-1</v>
      </c>
      <c r="E14" s="315">
        <v>8</v>
      </c>
      <c r="F14" s="315">
        <v>0</v>
      </c>
      <c r="G14" s="700"/>
    </row>
    <row r="15" spans="1:7" ht="13.9" customHeight="1" x14ac:dyDescent="0.2">
      <c r="A15" s="383">
        <v>21</v>
      </c>
      <c r="B15" s="61" t="s">
        <v>43</v>
      </c>
      <c r="C15" s="319">
        <v>1</v>
      </c>
      <c r="D15" s="315">
        <v>14</v>
      </c>
      <c r="E15" s="315">
        <v>28</v>
      </c>
      <c r="F15" s="315">
        <v>859</v>
      </c>
      <c r="G15" s="700"/>
    </row>
    <row r="16" spans="1:7" ht="13.9" customHeight="1" x14ac:dyDescent="0.2">
      <c r="A16" s="383">
        <v>22</v>
      </c>
      <c r="B16" s="61" t="s">
        <v>44</v>
      </c>
      <c r="C16" s="319">
        <v>7</v>
      </c>
      <c r="D16" s="315">
        <v>121</v>
      </c>
      <c r="E16" s="315">
        <v>280</v>
      </c>
      <c r="F16" s="315">
        <v>9840</v>
      </c>
      <c r="G16" s="700"/>
    </row>
    <row r="17" spans="1:7" ht="13.9" customHeight="1" x14ac:dyDescent="0.2">
      <c r="A17" s="383">
        <v>23</v>
      </c>
      <c r="B17" s="61" t="s">
        <v>45</v>
      </c>
      <c r="C17" s="319" t="s">
        <v>528</v>
      </c>
      <c r="D17" s="315" t="s">
        <v>528</v>
      </c>
      <c r="E17" s="315" t="s">
        <v>528</v>
      </c>
      <c r="F17" s="315" t="s">
        <v>528</v>
      </c>
      <c r="G17" s="700"/>
    </row>
    <row r="18" spans="1:7" ht="13.9" customHeight="1" x14ac:dyDescent="0.2">
      <c r="A18" s="383">
        <v>24</v>
      </c>
      <c r="B18" s="61" t="s">
        <v>46</v>
      </c>
      <c r="C18" s="319">
        <v>1</v>
      </c>
      <c r="D18" s="315">
        <v>2</v>
      </c>
      <c r="E18" s="315">
        <v>15</v>
      </c>
      <c r="F18" s="315">
        <v>290</v>
      </c>
      <c r="G18" s="700"/>
    </row>
    <row r="19" spans="1:7" ht="13.9" customHeight="1" x14ac:dyDescent="0.2">
      <c r="A19" s="383">
        <v>25</v>
      </c>
      <c r="B19" s="61" t="s">
        <v>180</v>
      </c>
      <c r="C19" s="319">
        <v>0</v>
      </c>
      <c r="D19" s="315">
        <v>0</v>
      </c>
      <c r="E19" s="315">
        <v>0</v>
      </c>
      <c r="F19" s="315">
        <v>0</v>
      </c>
      <c r="G19" s="700"/>
    </row>
    <row r="20" spans="1:7" ht="13.9" customHeight="1" x14ac:dyDescent="0.2">
      <c r="A20" s="383">
        <v>26</v>
      </c>
      <c r="B20" s="61" t="s">
        <v>164</v>
      </c>
      <c r="C20" s="319" t="s">
        <v>528</v>
      </c>
      <c r="D20" s="315" t="s">
        <v>528</v>
      </c>
      <c r="E20" s="315" t="s">
        <v>528</v>
      </c>
      <c r="F20" s="315" t="s">
        <v>528</v>
      </c>
      <c r="G20" s="376"/>
    </row>
    <row r="21" spans="1:7" ht="13.9" customHeight="1" x14ac:dyDescent="0.2">
      <c r="A21" s="383">
        <v>31</v>
      </c>
      <c r="B21" s="61" t="s">
        <v>47</v>
      </c>
      <c r="C21" s="319">
        <v>5</v>
      </c>
      <c r="D21" s="315">
        <v>10</v>
      </c>
      <c r="E21" s="315">
        <v>36</v>
      </c>
      <c r="F21" s="315">
        <v>1076</v>
      </c>
      <c r="G21" s="376"/>
    </row>
    <row r="22" spans="1:7" ht="13.9" customHeight="1" x14ac:dyDescent="0.2">
      <c r="A22" s="383">
        <v>32</v>
      </c>
      <c r="B22" s="61" t="s">
        <v>48</v>
      </c>
      <c r="C22" s="319">
        <v>11</v>
      </c>
      <c r="D22" s="315">
        <v>123</v>
      </c>
      <c r="E22" s="315">
        <v>300</v>
      </c>
      <c r="F22" s="315">
        <v>6512</v>
      </c>
      <c r="G22" s="700"/>
    </row>
    <row r="23" spans="1:7" ht="13.9" customHeight="1" x14ac:dyDescent="0.2">
      <c r="A23" s="383">
        <v>33</v>
      </c>
      <c r="B23" s="61" t="s">
        <v>181</v>
      </c>
      <c r="C23" s="319" t="s">
        <v>528</v>
      </c>
      <c r="D23" s="315" t="s">
        <v>528</v>
      </c>
      <c r="E23" s="315" t="s">
        <v>528</v>
      </c>
      <c r="F23" s="315" t="s">
        <v>528</v>
      </c>
      <c r="G23" s="700"/>
    </row>
    <row r="24" spans="1:7" ht="13.9" customHeight="1" x14ac:dyDescent="0.2">
      <c r="A24" s="383">
        <v>34</v>
      </c>
      <c r="B24" s="61" t="s">
        <v>49</v>
      </c>
      <c r="C24" s="319">
        <v>5</v>
      </c>
      <c r="D24" s="315">
        <v>13</v>
      </c>
      <c r="E24" s="315">
        <v>43</v>
      </c>
      <c r="F24" s="315">
        <v>1262</v>
      </c>
      <c r="G24" s="700"/>
    </row>
    <row r="25" spans="1:7" ht="13.9" customHeight="1" x14ac:dyDescent="0.2">
      <c r="A25" s="383">
        <v>35</v>
      </c>
      <c r="B25" s="61" t="s">
        <v>91</v>
      </c>
      <c r="C25" s="319">
        <v>2</v>
      </c>
      <c r="D25" s="315">
        <v>22</v>
      </c>
      <c r="E25" s="315">
        <v>67</v>
      </c>
      <c r="F25" s="315">
        <v>1742</v>
      </c>
      <c r="G25" s="700"/>
    </row>
    <row r="26" spans="1:7" ht="13.9" customHeight="1" x14ac:dyDescent="0.2">
      <c r="A26" s="383">
        <v>36</v>
      </c>
      <c r="B26" s="61" t="s">
        <v>50</v>
      </c>
      <c r="C26" s="319">
        <v>0</v>
      </c>
      <c r="D26" s="315">
        <v>0</v>
      </c>
      <c r="E26" s="315">
        <v>2</v>
      </c>
      <c r="F26" s="315">
        <v>47</v>
      </c>
      <c r="G26" s="700"/>
    </row>
    <row r="27" spans="1:7" ht="13.9" customHeight="1" x14ac:dyDescent="0.2">
      <c r="A27" s="383">
        <v>41</v>
      </c>
      <c r="B27" s="61" t="s">
        <v>51</v>
      </c>
      <c r="C27" s="319">
        <v>8</v>
      </c>
      <c r="D27" s="315">
        <v>20</v>
      </c>
      <c r="E27" s="315">
        <v>65</v>
      </c>
      <c r="F27" s="315">
        <v>1782</v>
      </c>
      <c r="G27" s="700"/>
    </row>
    <row r="28" spans="1:7" ht="13.9" customHeight="1" x14ac:dyDescent="0.2">
      <c r="A28" s="383">
        <v>42</v>
      </c>
      <c r="B28" s="61" t="s">
        <v>52</v>
      </c>
      <c r="C28" s="319">
        <v>9</v>
      </c>
      <c r="D28" s="315">
        <v>15</v>
      </c>
      <c r="E28" s="315">
        <v>75</v>
      </c>
      <c r="F28" s="315">
        <v>1915</v>
      </c>
      <c r="G28" s="700"/>
    </row>
    <row r="29" spans="1:7" ht="13.9" customHeight="1" x14ac:dyDescent="0.2">
      <c r="A29" s="383">
        <v>43</v>
      </c>
      <c r="B29" s="61" t="s">
        <v>53</v>
      </c>
      <c r="C29" s="319">
        <v>4</v>
      </c>
      <c r="D29" s="315">
        <v>32</v>
      </c>
      <c r="E29" s="315">
        <v>81</v>
      </c>
      <c r="F29" s="315">
        <v>2591</v>
      </c>
      <c r="G29" s="700"/>
    </row>
    <row r="30" spans="1:7" ht="13.9" customHeight="1" x14ac:dyDescent="0.2">
      <c r="A30" s="383">
        <v>44</v>
      </c>
      <c r="B30" s="61" t="s">
        <v>54</v>
      </c>
      <c r="C30" s="319">
        <v>3</v>
      </c>
      <c r="D30" s="315">
        <v>7</v>
      </c>
      <c r="E30" s="315">
        <v>24</v>
      </c>
      <c r="F30" s="315">
        <v>501</v>
      </c>
      <c r="G30" s="700"/>
    </row>
    <row r="31" spans="1:7" ht="13.9" customHeight="1" x14ac:dyDescent="0.2">
      <c r="A31" s="383">
        <v>45</v>
      </c>
      <c r="B31" s="61" t="s">
        <v>55</v>
      </c>
      <c r="C31" s="319">
        <v>0</v>
      </c>
      <c r="D31" s="315">
        <v>0</v>
      </c>
      <c r="E31" s="315">
        <v>0</v>
      </c>
      <c r="F31" s="315">
        <v>0</v>
      </c>
      <c r="G31" s="700"/>
    </row>
    <row r="32" spans="1:7" ht="13.9" customHeight="1" x14ac:dyDescent="0.2">
      <c r="A32" s="383">
        <v>46</v>
      </c>
      <c r="B32" s="61" t="s">
        <v>56</v>
      </c>
      <c r="C32" s="319">
        <v>2</v>
      </c>
      <c r="D32" s="315">
        <v>2</v>
      </c>
      <c r="E32" s="315">
        <v>14</v>
      </c>
      <c r="F32" s="315">
        <v>386</v>
      </c>
      <c r="G32" s="700"/>
    </row>
    <row r="33" spans="1:7" ht="13.9" customHeight="1" x14ac:dyDescent="0.2">
      <c r="A33" s="383">
        <v>47</v>
      </c>
      <c r="B33" s="61" t="s">
        <v>57</v>
      </c>
      <c r="C33" s="319">
        <v>0</v>
      </c>
      <c r="D33" s="315">
        <v>1</v>
      </c>
      <c r="E33" s="315">
        <v>3</v>
      </c>
      <c r="F33" s="315">
        <v>65</v>
      </c>
      <c r="G33" s="376"/>
    </row>
    <row r="34" spans="1:7" ht="13.9" customHeight="1" x14ac:dyDescent="0.2">
      <c r="A34" s="383">
        <v>48</v>
      </c>
      <c r="B34" s="61" t="s">
        <v>58</v>
      </c>
      <c r="C34" s="319" t="s">
        <v>528</v>
      </c>
      <c r="D34" s="315" t="s">
        <v>528</v>
      </c>
      <c r="E34" s="315" t="s">
        <v>528</v>
      </c>
      <c r="F34" s="315" t="s">
        <v>528</v>
      </c>
      <c r="G34" s="376"/>
    </row>
    <row r="35" spans="1:7" ht="13.9" customHeight="1" x14ac:dyDescent="0.2">
      <c r="A35" s="383">
        <v>51</v>
      </c>
      <c r="B35" s="61" t="s">
        <v>59</v>
      </c>
      <c r="C35" s="319">
        <v>6</v>
      </c>
      <c r="D35" s="315">
        <v>25</v>
      </c>
      <c r="E35" s="315">
        <v>82</v>
      </c>
      <c r="F35" s="315">
        <v>2332</v>
      </c>
      <c r="G35" s="700"/>
    </row>
    <row r="36" spans="1:7" ht="13.9" customHeight="1" x14ac:dyDescent="0.2">
      <c r="A36" s="383">
        <v>52</v>
      </c>
      <c r="B36" s="61" t="s">
        <v>132</v>
      </c>
      <c r="C36" s="319">
        <v>16</v>
      </c>
      <c r="D36" s="315">
        <v>32</v>
      </c>
      <c r="E36" s="315">
        <v>141</v>
      </c>
      <c r="F36" s="315">
        <v>3927</v>
      </c>
      <c r="G36" s="376"/>
    </row>
    <row r="37" spans="1:7" ht="13.9" customHeight="1" x14ac:dyDescent="0.2">
      <c r="A37" s="383">
        <v>53</v>
      </c>
      <c r="B37" s="61" t="s">
        <v>60</v>
      </c>
      <c r="C37" s="319">
        <v>7</v>
      </c>
      <c r="D37" s="315">
        <v>12</v>
      </c>
      <c r="E37" s="315">
        <v>56</v>
      </c>
      <c r="F37" s="315">
        <v>1643</v>
      </c>
      <c r="G37" s="376"/>
    </row>
    <row r="38" spans="1:7" ht="13.9" customHeight="1" x14ac:dyDescent="0.2">
      <c r="A38" s="383">
        <v>54</v>
      </c>
      <c r="B38" s="61" t="s">
        <v>135</v>
      </c>
      <c r="C38" s="319">
        <v>4</v>
      </c>
      <c r="D38" s="315">
        <v>8</v>
      </c>
      <c r="E38" s="315">
        <v>31</v>
      </c>
      <c r="F38" s="315">
        <v>832</v>
      </c>
      <c r="G38" s="376"/>
    </row>
    <row r="39" spans="1:7" ht="13.9" customHeight="1" x14ac:dyDescent="0.2">
      <c r="A39" s="383">
        <v>55</v>
      </c>
      <c r="B39" s="61" t="s">
        <v>166</v>
      </c>
      <c r="C39" s="319">
        <v>14</v>
      </c>
      <c r="D39" s="315">
        <v>46</v>
      </c>
      <c r="E39" s="315">
        <v>143</v>
      </c>
      <c r="F39" s="315">
        <v>4205</v>
      </c>
      <c r="G39" s="376"/>
    </row>
    <row r="40" spans="1:7" ht="13.9" customHeight="1" x14ac:dyDescent="0.2">
      <c r="A40" s="383">
        <v>61</v>
      </c>
      <c r="B40" s="61" t="s">
        <v>64</v>
      </c>
      <c r="C40" s="319">
        <v>5</v>
      </c>
      <c r="D40" s="315">
        <v>8</v>
      </c>
      <c r="E40" s="315">
        <v>41</v>
      </c>
      <c r="F40" s="315">
        <v>1135</v>
      </c>
      <c r="G40" s="376"/>
    </row>
    <row r="41" spans="1:7" ht="13.9" customHeight="1" x14ac:dyDescent="0.2">
      <c r="A41" s="383">
        <v>62</v>
      </c>
      <c r="B41" s="61" t="s">
        <v>65</v>
      </c>
      <c r="C41" s="319">
        <v>0</v>
      </c>
      <c r="D41" s="315">
        <v>1</v>
      </c>
      <c r="E41" s="315">
        <v>3</v>
      </c>
      <c r="F41" s="315">
        <v>72</v>
      </c>
      <c r="G41" s="376"/>
    </row>
    <row r="42" spans="1:7" ht="13.9" customHeight="1" x14ac:dyDescent="0.2">
      <c r="A42" s="383">
        <v>63</v>
      </c>
      <c r="B42" s="61" t="s">
        <v>66</v>
      </c>
      <c r="C42" s="319">
        <v>3</v>
      </c>
      <c r="D42" s="315">
        <v>3</v>
      </c>
      <c r="E42" s="315">
        <v>23</v>
      </c>
      <c r="F42" s="315">
        <v>687</v>
      </c>
      <c r="G42" s="376"/>
    </row>
    <row r="43" spans="1:7" ht="13.9" customHeight="1" x14ac:dyDescent="0.2">
      <c r="A43" s="383">
        <v>64</v>
      </c>
      <c r="B43" s="61" t="s">
        <v>67</v>
      </c>
      <c r="C43" s="319">
        <v>1</v>
      </c>
      <c r="D43" s="315">
        <v>1</v>
      </c>
      <c r="E43" s="315">
        <v>4</v>
      </c>
      <c r="F43" s="315">
        <v>151</v>
      </c>
      <c r="G43" s="700"/>
    </row>
    <row r="44" spans="1:7" ht="13.9" customHeight="1" x14ac:dyDescent="0.2">
      <c r="A44" s="383">
        <v>65</v>
      </c>
      <c r="B44" s="61" t="s">
        <v>68</v>
      </c>
      <c r="C44" s="319" t="s">
        <v>528</v>
      </c>
      <c r="D44" s="315" t="s">
        <v>528</v>
      </c>
      <c r="E44" s="315" t="s">
        <v>528</v>
      </c>
      <c r="F44" s="315" t="s">
        <v>528</v>
      </c>
      <c r="G44" s="700"/>
    </row>
    <row r="45" spans="1:7" ht="13.9" customHeight="1" x14ac:dyDescent="0.2">
      <c r="A45" s="383">
        <v>66</v>
      </c>
      <c r="B45" s="61" t="s">
        <v>69</v>
      </c>
      <c r="C45" s="319">
        <v>10</v>
      </c>
      <c r="D45" s="315">
        <v>12</v>
      </c>
      <c r="E45" s="315">
        <v>64</v>
      </c>
      <c r="F45" s="315">
        <v>1796</v>
      </c>
      <c r="G45" s="700"/>
    </row>
    <row r="46" spans="1:7" ht="13.9" customHeight="1" x14ac:dyDescent="0.2">
      <c r="A46" s="383">
        <v>71</v>
      </c>
      <c r="B46" s="61" t="s">
        <v>70</v>
      </c>
      <c r="C46" s="319">
        <v>3</v>
      </c>
      <c r="D46" s="315">
        <v>7</v>
      </c>
      <c r="E46" s="315">
        <v>23</v>
      </c>
      <c r="F46" s="315">
        <v>721</v>
      </c>
      <c r="G46" s="700"/>
    </row>
    <row r="47" spans="1:7" ht="13.9" customHeight="1" x14ac:dyDescent="0.2">
      <c r="A47" s="383">
        <v>72</v>
      </c>
      <c r="B47" s="61" t="s">
        <v>71</v>
      </c>
      <c r="C47" s="319">
        <v>7</v>
      </c>
      <c r="D47" s="315">
        <v>11</v>
      </c>
      <c r="E47" s="315">
        <v>47</v>
      </c>
      <c r="F47" s="315">
        <v>1322</v>
      </c>
      <c r="G47" s="700"/>
    </row>
    <row r="48" spans="1:7" ht="13.9" customHeight="1" x14ac:dyDescent="0.2">
      <c r="A48" s="383">
        <v>81</v>
      </c>
      <c r="B48" s="61" t="s">
        <v>5</v>
      </c>
      <c r="C48" s="319">
        <v>20</v>
      </c>
      <c r="D48" s="315">
        <v>83</v>
      </c>
      <c r="E48" s="315">
        <v>245</v>
      </c>
      <c r="F48" s="315">
        <v>6834</v>
      </c>
      <c r="G48" s="700"/>
    </row>
    <row r="49" spans="1:7" ht="13.9" customHeight="1" x14ac:dyDescent="0.2">
      <c r="A49" s="383">
        <v>82</v>
      </c>
      <c r="B49" s="61" t="s">
        <v>72</v>
      </c>
      <c r="C49" s="319">
        <v>6</v>
      </c>
      <c r="D49" s="315">
        <v>11</v>
      </c>
      <c r="E49" s="315">
        <v>42</v>
      </c>
      <c r="F49" s="315">
        <v>1194</v>
      </c>
      <c r="G49" s="700"/>
    </row>
    <row r="50" spans="1:7" ht="13.9" customHeight="1" x14ac:dyDescent="0.2">
      <c r="A50" s="383">
        <v>83</v>
      </c>
      <c r="B50" s="61" t="s">
        <v>73</v>
      </c>
      <c r="C50" s="319">
        <v>0</v>
      </c>
      <c r="D50" s="315">
        <v>0</v>
      </c>
      <c r="E50" s="315">
        <v>1</v>
      </c>
      <c r="F50" s="315">
        <v>15</v>
      </c>
      <c r="G50" s="700"/>
    </row>
    <row r="51" spans="1:7" ht="13.9" customHeight="1" x14ac:dyDescent="0.2">
      <c r="A51" s="383">
        <v>91</v>
      </c>
      <c r="B51" s="61" t="s">
        <v>74</v>
      </c>
      <c r="C51" s="319">
        <v>2</v>
      </c>
      <c r="D51" s="315">
        <v>10</v>
      </c>
      <c r="E51" s="315">
        <v>26</v>
      </c>
      <c r="F51" s="315">
        <v>603</v>
      </c>
      <c r="G51" s="700"/>
    </row>
    <row r="52" spans="1:7" ht="13.9" customHeight="1" x14ac:dyDescent="0.2">
      <c r="A52" s="383">
        <v>92</v>
      </c>
      <c r="B52" s="61" t="s">
        <v>75</v>
      </c>
      <c r="C52" s="319">
        <v>0</v>
      </c>
      <c r="D52" s="315">
        <v>1</v>
      </c>
      <c r="E52" s="315">
        <v>4</v>
      </c>
      <c r="F52" s="315">
        <v>81</v>
      </c>
      <c r="G52" s="700"/>
    </row>
    <row r="53" spans="1:7" ht="13.9" customHeight="1" x14ac:dyDescent="0.2">
      <c r="A53" s="383">
        <v>93</v>
      </c>
      <c r="B53" s="61" t="s">
        <v>76</v>
      </c>
      <c r="C53" s="319">
        <v>17</v>
      </c>
      <c r="D53" s="315">
        <v>26</v>
      </c>
      <c r="E53" s="315">
        <v>123</v>
      </c>
      <c r="F53" s="315">
        <v>3344</v>
      </c>
      <c r="G53" s="700"/>
    </row>
    <row r="54" spans="1:7" ht="13.9" customHeight="1" x14ac:dyDescent="0.2">
      <c r="A54" s="383">
        <v>94</v>
      </c>
      <c r="B54" s="61" t="s">
        <v>77</v>
      </c>
      <c r="C54" s="319">
        <v>5</v>
      </c>
      <c r="D54" s="315">
        <v>10</v>
      </c>
      <c r="E54" s="315">
        <v>32</v>
      </c>
      <c r="F54" s="315">
        <v>940</v>
      </c>
      <c r="G54" s="700"/>
    </row>
    <row r="55" spans="1:7" ht="13.9" customHeight="1" x14ac:dyDescent="0.2">
      <c r="A55" s="383">
        <v>101</v>
      </c>
      <c r="B55" s="61" t="s">
        <v>78</v>
      </c>
      <c r="C55" s="319">
        <v>13</v>
      </c>
      <c r="D55" s="315">
        <v>33</v>
      </c>
      <c r="E55" s="315">
        <v>115</v>
      </c>
      <c r="F55" s="315">
        <v>3049</v>
      </c>
      <c r="G55" s="700"/>
    </row>
    <row r="56" spans="1:7" ht="13.9" customHeight="1" x14ac:dyDescent="0.2">
      <c r="A56" s="383">
        <v>102</v>
      </c>
      <c r="B56" s="61" t="s">
        <v>79</v>
      </c>
      <c r="C56" s="319" t="s">
        <v>528</v>
      </c>
      <c r="D56" s="315" t="s">
        <v>528</v>
      </c>
      <c r="E56" s="315" t="s">
        <v>528</v>
      </c>
      <c r="F56" s="315" t="s">
        <v>528</v>
      </c>
      <c r="G56" s="376"/>
    </row>
    <row r="57" spans="1:7" ht="13.9" customHeight="1" x14ac:dyDescent="0.2">
      <c r="A57" s="383">
        <v>103</v>
      </c>
      <c r="B57" s="61" t="s">
        <v>80</v>
      </c>
      <c r="C57" s="319">
        <v>4</v>
      </c>
      <c r="D57" s="315">
        <v>6</v>
      </c>
      <c r="E57" s="315">
        <v>31</v>
      </c>
      <c r="F57" s="315">
        <v>856</v>
      </c>
      <c r="G57" s="700"/>
    </row>
    <row r="58" spans="1:7" ht="13.9" customHeight="1" x14ac:dyDescent="0.2">
      <c r="A58" s="383">
        <v>105</v>
      </c>
      <c r="B58" s="61" t="s">
        <v>81</v>
      </c>
      <c r="C58" s="319">
        <v>1</v>
      </c>
      <c r="D58" s="315">
        <v>1</v>
      </c>
      <c r="E58" s="315">
        <v>8</v>
      </c>
      <c r="F58" s="315">
        <v>188</v>
      </c>
      <c r="G58" s="700"/>
    </row>
    <row r="59" spans="1:7" ht="13.9" customHeight="1" x14ac:dyDescent="0.2">
      <c r="A59" s="383">
        <v>106</v>
      </c>
      <c r="B59" s="61" t="s">
        <v>82</v>
      </c>
      <c r="C59" s="319" t="s">
        <v>528</v>
      </c>
      <c r="D59" s="315" t="s">
        <v>528</v>
      </c>
      <c r="E59" s="315" t="s">
        <v>528</v>
      </c>
      <c r="F59" s="315" t="s">
        <v>528</v>
      </c>
      <c r="G59" s="700"/>
    </row>
    <row r="60" spans="1:7" ht="13.9" customHeight="1" x14ac:dyDescent="0.2">
      <c r="A60" s="383">
        <v>107</v>
      </c>
      <c r="B60" s="61" t="s">
        <v>83</v>
      </c>
      <c r="C60" s="319" t="s">
        <v>528</v>
      </c>
      <c r="D60" s="315" t="s">
        <v>528</v>
      </c>
      <c r="E60" s="315" t="s">
        <v>528</v>
      </c>
      <c r="F60" s="315" t="s">
        <v>528</v>
      </c>
      <c r="G60" s="376"/>
    </row>
    <row r="61" spans="1:7" ht="13.9" customHeight="1" x14ac:dyDescent="0.2">
      <c r="A61" s="383">
        <v>108</v>
      </c>
      <c r="B61" s="61" t="s">
        <v>84</v>
      </c>
      <c r="C61" s="319">
        <v>1</v>
      </c>
      <c r="D61" s="315">
        <v>3</v>
      </c>
      <c r="E61" s="315">
        <v>15</v>
      </c>
      <c r="F61" s="315">
        <v>354</v>
      </c>
      <c r="G61" s="700"/>
    </row>
    <row r="62" spans="1:7" ht="13.9" customHeight="1" x14ac:dyDescent="0.2">
      <c r="A62" s="383">
        <v>109</v>
      </c>
      <c r="B62" s="61" t="s">
        <v>145</v>
      </c>
      <c r="C62" s="319" t="s">
        <v>528</v>
      </c>
      <c r="D62" s="315" t="s">
        <v>528</v>
      </c>
      <c r="E62" s="315" t="s">
        <v>528</v>
      </c>
      <c r="F62" s="315" t="s">
        <v>528</v>
      </c>
      <c r="G62" s="700"/>
    </row>
    <row r="63" spans="1:7" ht="13.9" customHeight="1" x14ac:dyDescent="0.2">
      <c r="A63" s="383">
        <v>111</v>
      </c>
      <c r="B63" s="61" t="s">
        <v>85</v>
      </c>
      <c r="C63" s="319">
        <v>4</v>
      </c>
      <c r="D63" s="315">
        <v>5</v>
      </c>
      <c r="E63" s="315">
        <v>36</v>
      </c>
      <c r="F63" s="315">
        <v>1197</v>
      </c>
      <c r="G63" s="700"/>
    </row>
    <row r="64" spans="1:7" ht="13.9" customHeight="1" x14ac:dyDescent="0.2">
      <c r="A64" s="383">
        <v>112</v>
      </c>
      <c r="B64" s="61" t="s">
        <v>86</v>
      </c>
      <c r="C64" s="319">
        <v>23</v>
      </c>
      <c r="D64" s="315">
        <v>177</v>
      </c>
      <c r="E64" s="315">
        <v>378</v>
      </c>
      <c r="F64" s="315">
        <v>10285</v>
      </c>
      <c r="G64" s="700"/>
    </row>
    <row r="65" spans="1:7" ht="13.9" customHeight="1" x14ac:dyDescent="0.2">
      <c r="A65" s="383">
        <v>113</v>
      </c>
      <c r="B65" s="61" t="s">
        <v>87</v>
      </c>
      <c r="C65" s="319" t="s">
        <v>528</v>
      </c>
      <c r="D65" s="315" t="s">
        <v>528</v>
      </c>
      <c r="E65" s="315" t="s">
        <v>528</v>
      </c>
      <c r="F65" s="315" t="s">
        <v>528</v>
      </c>
      <c r="G65" s="700"/>
    </row>
    <row r="66" spans="1:7" ht="13.9" customHeight="1" x14ac:dyDescent="0.2">
      <c r="A66" s="383">
        <v>121</v>
      </c>
      <c r="B66" s="61" t="s">
        <v>61</v>
      </c>
      <c r="C66" s="319" t="s">
        <v>528</v>
      </c>
      <c r="D66" s="315" t="s">
        <v>528</v>
      </c>
      <c r="E66" s="315" t="s">
        <v>528</v>
      </c>
      <c r="F66" s="315" t="s">
        <v>528</v>
      </c>
      <c r="G66" s="700"/>
    </row>
    <row r="67" spans="1:7" ht="13.9" customHeight="1" x14ac:dyDescent="0.2">
      <c r="A67" s="383">
        <v>122</v>
      </c>
      <c r="B67" s="61" t="s">
        <v>62</v>
      </c>
      <c r="C67" s="319">
        <v>3</v>
      </c>
      <c r="D67" s="315">
        <v>6</v>
      </c>
      <c r="E67" s="315">
        <v>27</v>
      </c>
      <c r="F67" s="315">
        <v>678</v>
      </c>
      <c r="G67" s="700"/>
    </row>
    <row r="68" spans="1:7" ht="13.9" customHeight="1" x14ac:dyDescent="0.2">
      <c r="A68" s="383">
        <v>123</v>
      </c>
      <c r="B68" s="61" t="s">
        <v>63</v>
      </c>
      <c r="C68" s="319">
        <v>10</v>
      </c>
      <c r="D68" s="315">
        <v>29</v>
      </c>
      <c r="E68" s="315">
        <v>111</v>
      </c>
      <c r="F68" s="315">
        <v>2916</v>
      </c>
      <c r="G68" s="700"/>
    </row>
    <row r="69" spans="1:7" ht="10.9" customHeight="1" x14ac:dyDescent="0.2">
      <c r="A69" s="383"/>
      <c r="B69" s="61"/>
      <c r="C69" s="315"/>
      <c r="D69" s="315"/>
      <c r="E69" s="315"/>
      <c r="F69" s="315"/>
      <c r="G69" s="700"/>
    </row>
    <row r="70" spans="1:7" ht="13.9" customHeight="1" x14ac:dyDescent="0.2">
      <c r="A70" s="472">
        <v>1</v>
      </c>
      <c r="B70" s="456" t="s">
        <v>2</v>
      </c>
      <c r="C70" s="319">
        <v>17</v>
      </c>
      <c r="D70" s="315">
        <v>174</v>
      </c>
      <c r="E70" s="315">
        <v>289</v>
      </c>
      <c r="F70" s="315">
        <v>6705</v>
      </c>
      <c r="G70" s="376"/>
    </row>
    <row r="71" spans="1:7" ht="13.9" customHeight="1" x14ac:dyDescent="0.2">
      <c r="A71" s="472">
        <v>2</v>
      </c>
      <c r="B71" s="456" t="s">
        <v>6</v>
      </c>
      <c r="C71" s="319">
        <v>9</v>
      </c>
      <c r="D71" s="315">
        <v>137</v>
      </c>
      <c r="E71" s="315">
        <v>323</v>
      </c>
      <c r="F71" s="315">
        <v>10989</v>
      </c>
      <c r="G71" s="376"/>
    </row>
    <row r="72" spans="1:7" ht="13.9" customHeight="1" x14ac:dyDescent="0.2">
      <c r="A72" s="472">
        <v>3</v>
      </c>
      <c r="B72" s="456" t="s">
        <v>10</v>
      </c>
      <c r="C72" s="319">
        <v>23</v>
      </c>
      <c r="D72" s="315">
        <v>168</v>
      </c>
      <c r="E72" s="315">
        <v>448</v>
      </c>
      <c r="F72" s="315">
        <v>10639</v>
      </c>
      <c r="G72" s="376"/>
    </row>
    <row r="73" spans="1:7" ht="13.9" customHeight="1" x14ac:dyDescent="0.2">
      <c r="A73" s="472">
        <v>4</v>
      </c>
      <c r="B73" s="456" t="s">
        <v>3</v>
      </c>
      <c r="C73" s="319">
        <v>26</v>
      </c>
      <c r="D73" s="315">
        <v>77</v>
      </c>
      <c r="E73" s="315">
        <v>262</v>
      </c>
      <c r="F73" s="315">
        <v>7240</v>
      </c>
      <c r="G73" s="376"/>
    </row>
    <row r="74" spans="1:7" ht="13.9" customHeight="1" x14ac:dyDescent="0.2">
      <c r="A74" s="472">
        <v>5</v>
      </c>
      <c r="B74" s="456" t="s">
        <v>7</v>
      </c>
      <c r="C74" s="319">
        <v>47</v>
      </c>
      <c r="D74" s="315">
        <v>123</v>
      </c>
      <c r="E74" s="315">
        <v>453</v>
      </c>
      <c r="F74" s="315">
        <v>12939</v>
      </c>
      <c r="G74" s="376"/>
    </row>
    <row r="75" spans="1:7" ht="13.9" customHeight="1" x14ac:dyDescent="0.2">
      <c r="A75" s="472">
        <v>6</v>
      </c>
      <c r="B75" s="456" t="s">
        <v>11</v>
      </c>
      <c r="C75" s="319">
        <v>19</v>
      </c>
      <c r="D75" s="315">
        <v>25</v>
      </c>
      <c r="E75" s="315">
        <v>135</v>
      </c>
      <c r="F75" s="315">
        <v>3841</v>
      </c>
      <c r="G75" s="376"/>
    </row>
    <row r="76" spans="1:7" ht="13.9" customHeight="1" x14ac:dyDescent="0.2">
      <c r="A76" s="472">
        <v>7</v>
      </c>
      <c r="B76" s="456" t="s">
        <v>4</v>
      </c>
      <c r="C76" s="319">
        <v>10</v>
      </c>
      <c r="D76" s="315">
        <v>18</v>
      </c>
      <c r="E76" s="315">
        <v>70</v>
      </c>
      <c r="F76" s="315">
        <v>2043</v>
      </c>
      <c r="G76" s="376"/>
    </row>
    <row r="77" spans="1:7" ht="13.9" customHeight="1" x14ac:dyDescent="0.2">
      <c r="A77" s="472">
        <v>8</v>
      </c>
      <c r="B77" s="456" t="s">
        <v>5</v>
      </c>
      <c r="C77" s="319">
        <v>26</v>
      </c>
      <c r="D77" s="315">
        <v>94</v>
      </c>
      <c r="E77" s="315">
        <v>288</v>
      </c>
      <c r="F77" s="315">
        <v>8043</v>
      </c>
      <c r="G77" s="376"/>
    </row>
    <row r="78" spans="1:7" ht="13.9" customHeight="1" x14ac:dyDescent="0.2">
      <c r="A78" s="472">
        <v>9</v>
      </c>
      <c r="B78" s="456" t="s">
        <v>8</v>
      </c>
      <c r="C78" s="319">
        <v>24</v>
      </c>
      <c r="D78" s="315">
        <v>47</v>
      </c>
      <c r="E78" s="315">
        <v>185</v>
      </c>
      <c r="F78" s="315">
        <v>4968</v>
      </c>
      <c r="G78" s="376"/>
    </row>
    <row r="79" spans="1:7" ht="13.9" customHeight="1" x14ac:dyDescent="0.2">
      <c r="A79" s="472">
        <v>10</v>
      </c>
      <c r="B79" s="456" t="s">
        <v>9</v>
      </c>
      <c r="C79" s="319">
        <v>19</v>
      </c>
      <c r="D79" s="315">
        <v>43</v>
      </c>
      <c r="E79" s="315">
        <v>169</v>
      </c>
      <c r="F79" s="315">
        <v>4447</v>
      </c>
      <c r="G79" s="376"/>
    </row>
    <row r="80" spans="1:7" ht="13.9" customHeight="1" x14ac:dyDescent="0.2">
      <c r="A80" s="472">
        <v>11</v>
      </c>
      <c r="B80" s="456" t="s">
        <v>19</v>
      </c>
      <c r="C80" s="319">
        <v>27</v>
      </c>
      <c r="D80" s="315">
        <v>182</v>
      </c>
      <c r="E80" s="315">
        <v>414</v>
      </c>
      <c r="F80" s="315">
        <v>11482</v>
      </c>
      <c r="G80" s="376"/>
    </row>
    <row r="81" spans="1:11" ht="13.9" customHeight="1" x14ac:dyDescent="0.2">
      <c r="A81" s="472">
        <v>12</v>
      </c>
      <c r="B81" s="456" t="s">
        <v>165</v>
      </c>
      <c r="C81" s="319">
        <v>13</v>
      </c>
      <c r="D81" s="315">
        <v>35</v>
      </c>
      <c r="E81" s="315">
        <v>138</v>
      </c>
      <c r="F81" s="315">
        <v>3594</v>
      </c>
      <c r="G81" s="376"/>
    </row>
    <row r="82" spans="1:11" ht="10.9" customHeight="1" x14ac:dyDescent="0.2">
      <c r="A82" s="472"/>
      <c r="B82" s="456"/>
      <c r="C82" s="494"/>
      <c r="D82" s="492"/>
      <c r="E82" s="492"/>
      <c r="F82" s="492"/>
      <c r="G82" s="376"/>
    </row>
    <row r="83" spans="1:11" ht="11.45" customHeight="1" x14ac:dyDescent="0.2">
      <c r="A83" s="383"/>
      <c r="B83" s="456" t="s">
        <v>20</v>
      </c>
      <c r="C83" s="1133">
        <v>260</v>
      </c>
      <c r="D83" s="492">
        <v>1123</v>
      </c>
      <c r="E83" s="492">
        <v>3174</v>
      </c>
      <c r="F83" s="492">
        <v>86930</v>
      </c>
      <c r="G83" s="376"/>
      <c r="H83" s="927"/>
      <c r="I83" s="927"/>
      <c r="J83" s="927"/>
      <c r="K83" s="927"/>
    </row>
    <row r="84" spans="1:11" ht="13.9" customHeight="1" x14ac:dyDescent="0.2">
      <c r="A84" s="524"/>
      <c r="B84" s="525"/>
      <c r="C84" s="495"/>
      <c r="D84" s="495"/>
      <c r="E84" s="495"/>
      <c r="F84" s="495"/>
      <c r="G84" s="376"/>
    </row>
    <row r="85" spans="1:11" ht="13.9" customHeight="1" x14ac:dyDescent="0.2">
      <c r="A85" s="526"/>
      <c r="B85" s="527"/>
      <c r="C85" s="528"/>
      <c r="D85" s="528"/>
      <c r="E85" s="528"/>
      <c r="F85" s="528"/>
      <c r="G85" s="376"/>
    </row>
    <row r="86" spans="1:11" ht="13.9" customHeight="1" x14ac:dyDescent="0.2">
      <c r="A86" s="526"/>
      <c r="B86" s="527"/>
      <c r="C86" s="528"/>
      <c r="D86" s="528"/>
      <c r="E86" s="528"/>
      <c r="F86" s="528"/>
      <c r="G86" s="376"/>
    </row>
    <row r="87" spans="1:11" ht="13.9" customHeight="1" x14ac:dyDescent="0.2">
      <c r="A87" s="526"/>
      <c r="B87" s="527"/>
      <c r="C87" s="528"/>
      <c r="D87" s="528"/>
      <c r="E87" s="528"/>
      <c r="F87" s="528"/>
      <c r="G87" s="376"/>
    </row>
    <row r="88" spans="1:11" ht="13.9" customHeight="1" x14ac:dyDescent="0.2">
      <c r="A88" s="390"/>
      <c r="B88" s="529"/>
      <c r="C88" s="529"/>
      <c r="D88" s="529"/>
      <c r="E88" s="529"/>
      <c r="F88" s="529"/>
      <c r="G88" s="376"/>
    </row>
    <row r="89" spans="1:11" x14ac:dyDescent="0.2">
      <c r="A89" s="539"/>
      <c r="B89" s="540"/>
      <c r="C89" s="540"/>
      <c r="D89" s="540"/>
      <c r="E89" s="540"/>
      <c r="F89" s="540"/>
      <c r="G89" s="376"/>
    </row>
    <row r="90" spans="1:11" x14ac:dyDescent="0.2">
      <c r="A90" s="508" t="s">
        <v>302</v>
      </c>
      <c r="B90" s="509"/>
      <c r="C90" s="509"/>
      <c r="D90" s="509"/>
      <c r="E90" s="509"/>
      <c r="F90" s="66" t="s">
        <v>301</v>
      </c>
      <c r="G90" s="376"/>
    </row>
    <row r="91" spans="1:11" x14ac:dyDescent="0.2">
      <c r="A91" s="390"/>
      <c r="B91" s="390"/>
      <c r="C91" s="390"/>
      <c r="D91" s="390"/>
      <c r="E91" s="390"/>
      <c r="F91" s="376"/>
      <c r="G91" s="376"/>
    </row>
    <row r="92" spans="1:11" x14ac:dyDescent="0.2">
      <c r="A92" s="686"/>
      <c r="B92" s="376"/>
      <c r="C92" s="376"/>
      <c r="D92" s="376"/>
      <c r="E92" s="376"/>
      <c r="F92" s="376"/>
      <c r="G92" s="376"/>
    </row>
    <row r="93" spans="1:11" x14ac:dyDescent="0.2">
      <c r="A93" s="686"/>
      <c r="B93" s="376"/>
      <c r="C93" s="376"/>
      <c r="D93" s="376"/>
      <c r="E93" s="376"/>
      <c r="F93" s="376"/>
      <c r="G93" s="376"/>
    </row>
    <row r="94" spans="1:11" x14ac:dyDescent="0.2">
      <c r="A94" s="686"/>
      <c r="B94" s="376"/>
      <c r="C94" s="376"/>
      <c r="D94" s="376"/>
      <c r="E94" s="376"/>
      <c r="F94" s="376"/>
      <c r="G94" s="376"/>
    </row>
    <row r="95" spans="1:11" x14ac:dyDescent="0.2">
      <c r="A95" s="686"/>
      <c r="B95" s="376"/>
      <c r="C95" s="376"/>
      <c r="D95" s="376"/>
      <c r="E95" s="376"/>
      <c r="F95" s="376"/>
      <c r="G95" s="376"/>
    </row>
    <row r="96" spans="1:11" x14ac:dyDescent="0.2">
      <c r="A96" s="686"/>
      <c r="B96" s="376"/>
      <c r="C96" s="376"/>
      <c r="D96" s="376"/>
      <c r="E96" s="376"/>
      <c r="F96" s="376"/>
      <c r="G96" s="376"/>
    </row>
    <row r="97" spans="1:7" x14ac:dyDescent="0.2">
      <c r="A97" s="686"/>
      <c r="B97" s="376"/>
      <c r="C97" s="376"/>
      <c r="D97" s="376"/>
      <c r="E97" s="376"/>
      <c r="F97" s="376"/>
      <c r="G97" s="376"/>
    </row>
    <row r="98" spans="1:7" x14ac:dyDescent="0.2">
      <c r="A98" s="376"/>
      <c r="B98" s="376"/>
      <c r="C98" s="376"/>
      <c r="D98" s="376"/>
      <c r="E98" s="376"/>
      <c r="F98" s="376"/>
      <c r="G98" s="376"/>
    </row>
    <row r="99" spans="1:7" x14ac:dyDescent="0.2">
      <c r="A99" s="376"/>
      <c r="B99" s="376"/>
      <c r="C99" s="376"/>
      <c r="D99" s="376"/>
      <c r="E99" s="376"/>
      <c r="F99" s="376"/>
      <c r="G99" s="376"/>
    </row>
    <row r="100" spans="1:7" x14ac:dyDescent="0.2">
      <c r="A100" s="376"/>
      <c r="B100" s="376"/>
      <c r="C100" s="376"/>
      <c r="D100" s="376"/>
      <c r="E100" s="376"/>
      <c r="F100" s="376"/>
      <c r="G100" s="376"/>
    </row>
    <row r="101" spans="1:7" x14ac:dyDescent="0.2">
      <c r="A101" s="376"/>
      <c r="B101" s="376"/>
      <c r="C101" s="376"/>
      <c r="D101" s="376"/>
      <c r="E101" s="376"/>
      <c r="F101" s="376"/>
      <c r="G101" s="376"/>
    </row>
    <row r="102" spans="1:7" x14ac:dyDescent="0.2">
      <c r="A102" s="376"/>
      <c r="B102" s="376"/>
      <c r="C102" s="376"/>
      <c r="D102" s="376"/>
      <c r="E102" s="376"/>
      <c r="F102" s="376"/>
      <c r="G102" s="376"/>
    </row>
    <row r="103" spans="1:7" x14ac:dyDescent="0.2">
      <c r="A103" s="376"/>
      <c r="B103" s="376"/>
      <c r="C103" s="376"/>
      <c r="D103" s="376"/>
      <c r="E103" s="376"/>
      <c r="F103" s="376"/>
      <c r="G103" s="376"/>
    </row>
    <row r="104" spans="1:7" x14ac:dyDescent="0.2">
      <c r="A104" s="376"/>
      <c r="B104" s="376"/>
      <c r="C104" s="376"/>
      <c r="D104" s="376"/>
      <c r="E104" s="376"/>
      <c r="F104" s="376"/>
      <c r="G104" s="376"/>
    </row>
    <row r="105" spans="1:7" x14ac:dyDescent="0.2">
      <c r="A105" s="376"/>
      <c r="B105" s="376"/>
      <c r="C105" s="376"/>
      <c r="D105" s="376"/>
      <c r="E105" s="376"/>
      <c r="F105" s="376"/>
      <c r="G105" s="376"/>
    </row>
    <row r="106" spans="1:7" x14ac:dyDescent="0.2">
      <c r="A106" s="376"/>
      <c r="B106" s="376"/>
      <c r="C106" s="376"/>
      <c r="D106" s="376"/>
      <c r="E106" s="376"/>
      <c r="F106" s="376"/>
      <c r="G106" s="376"/>
    </row>
    <row r="107" spans="1:7" x14ac:dyDescent="0.2">
      <c r="A107" s="376"/>
      <c r="B107" s="376"/>
      <c r="C107" s="376"/>
      <c r="D107" s="376"/>
      <c r="E107" s="376"/>
      <c r="F107" s="376"/>
      <c r="G107" s="376"/>
    </row>
    <row r="108" spans="1:7" x14ac:dyDescent="0.2">
      <c r="A108" s="376"/>
      <c r="B108" s="376"/>
      <c r="C108" s="376"/>
      <c r="D108" s="376"/>
      <c r="E108" s="376"/>
      <c r="F108" s="376"/>
      <c r="G108" s="376"/>
    </row>
    <row r="109" spans="1:7" x14ac:dyDescent="0.2">
      <c r="A109" s="376"/>
      <c r="B109" s="376"/>
      <c r="C109" s="376"/>
      <c r="D109" s="376"/>
      <c r="E109" s="376"/>
      <c r="F109" s="376"/>
      <c r="G109" s="376"/>
    </row>
  </sheetData>
  <phoneticPr fontId="16" type="noConversion"/>
  <hyperlinks>
    <hyperlink ref="F1" location="INHALT!A1" display="INHALT!A1" xr:uid="{FF8905C1-B9C6-4B8D-961C-92A705DCDD2C}"/>
  </hyperlinks>
  <printOptions horizontalCentered="1"/>
  <pageMargins left="0.59055118110236227" right="0.39370078740157483" top="0.59055118110236227" bottom="0.59055118110236227" header="0.23622047244094491" footer="0.19685039370078741"/>
  <pageSetup paperSize="9" scale="95" firstPageNumber="80" orientation="portrait" useFirstPageNumber="1" r:id="rId1"/>
  <headerFooter alignWithMargins="0">
    <oddFooter>&amp;CSeite &amp;P</oddFooter>
  </headerFooter>
  <rowBreaks count="1" manualBreakCount="1">
    <brk id="50"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39997558519241921"/>
  </sheetPr>
  <dimension ref="A1:T94"/>
  <sheetViews>
    <sheetView zoomScale="85" zoomScaleNormal="85" zoomScaleSheetLayoutView="40" workbookViewId="0">
      <pane xSplit="2" ySplit="8" topLeftCell="C9" activePane="bottomRight" state="frozen"/>
      <selection activeCell="A80" sqref="A80:XFD80"/>
      <selection pane="topRight" activeCell="A80" sqref="A80:XFD80"/>
      <selection pane="bottomLeft" activeCell="A80" sqref="A80:XFD80"/>
      <selection pane="bottomRight" activeCell="C10" sqref="C10"/>
    </sheetView>
  </sheetViews>
  <sheetFormatPr baseColWidth="10" defaultColWidth="11.42578125" defaultRowHeight="12.75" x14ac:dyDescent="0.2"/>
  <cols>
    <col min="1" max="1" width="5.28515625" style="17" customWidth="1"/>
    <col min="2" max="2" width="22.5703125" style="17" bestFit="1" customWidth="1"/>
    <col min="3" max="3" width="10" style="17" customWidth="1"/>
    <col min="4" max="4" width="8.7109375" style="17" customWidth="1"/>
    <col min="5" max="5" width="11.42578125" style="17" customWidth="1"/>
    <col min="6" max="6" width="9.7109375" style="17" customWidth="1"/>
    <col min="7" max="7" width="13.85546875" style="17" customWidth="1"/>
    <col min="8" max="8" width="15.28515625" style="17" customWidth="1"/>
    <col min="9" max="9" width="18" style="17" customWidth="1"/>
    <col min="10" max="10" width="16.140625" style="17" customWidth="1"/>
    <col min="11" max="11" width="17.85546875" style="17" customWidth="1"/>
    <col min="12" max="12" width="16.5703125" style="17" customWidth="1"/>
    <col min="13" max="13" width="17.28515625" style="17" customWidth="1"/>
    <col min="14" max="15" width="14" style="17" customWidth="1"/>
    <col min="16" max="16" width="5.7109375" style="17" customWidth="1"/>
    <col min="17" max="16384" width="11.42578125" style="17"/>
  </cols>
  <sheetData>
    <row r="1" spans="1:20" ht="12" customHeight="1" x14ac:dyDescent="0.2">
      <c r="A1" s="55"/>
      <c r="B1" s="55"/>
      <c r="C1" s="55"/>
      <c r="D1" s="55"/>
      <c r="E1" s="55"/>
      <c r="F1" s="55"/>
      <c r="G1" s="55"/>
      <c r="H1" s="55"/>
      <c r="I1" s="55"/>
      <c r="J1" s="55"/>
      <c r="K1" s="55"/>
      <c r="L1" s="55"/>
      <c r="M1" s="55"/>
      <c r="N1" s="55"/>
      <c r="O1" s="55"/>
      <c r="P1" s="1068" t="str">
        <f>HYPERLINK("[Kleinräumige Statistik Daten Prototyp.xlsx]INHALT!A1","zum Inhaltsverzeichnis")</f>
        <v>zum Inhaltsverzeichnis</v>
      </c>
      <c r="Q1" s="53"/>
      <c r="R1" s="53"/>
    </row>
    <row r="2" spans="1:20" ht="15.75" x14ac:dyDescent="0.25">
      <c r="A2" s="301" t="s">
        <v>501</v>
      </c>
      <c r="B2" s="302"/>
      <c r="C2" s="303"/>
      <c r="D2" s="303"/>
      <c r="E2" s="303"/>
      <c r="F2" s="303"/>
      <c r="G2" s="303"/>
      <c r="H2" s="303"/>
      <c r="I2" s="303"/>
      <c r="J2" s="303"/>
      <c r="K2" s="303"/>
      <c r="L2" s="303"/>
      <c r="M2" s="303"/>
      <c r="N2" s="303"/>
      <c r="O2" s="303"/>
      <c r="P2" s="53"/>
      <c r="Q2" s="53"/>
      <c r="R2" s="53"/>
    </row>
    <row r="3" spans="1:20" x14ac:dyDescent="0.2">
      <c r="A3" s="55" t="s">
        <v>246</v>
      </c>
      <c r="B3" s="55"/>
      <c r="C3" s="55"/>
      <c r="D3" s="55"/>
      <c r="E3" s="55"/>
      <c r="F3" s="55"/>
      <c r="G3" s="55"/>
      <c r="H3" s="55"/>
      <c r="I3" s="55"/>
      <c r="J3" s="55"/>
      <c r="K3" s="55"/>
      <c r="L3" s="55"/>
      <c r="M3" s="55"/>
      <c r="N3" s="55"/>
      <c r="O3" s="55"/>
      <c r="P3" s="53"/>
      <c r="Q3" s="53"/>
      <c r="R3" s="53"/>
    </row>
    <row r="4" spans="1:20" ht="12" customHeight="1" x14ac:dyDescent="0.2">
      <c r="A4" s="55"/>
      <c r="B4" s="55"/>
      <c r="C4" s="55"/>
      <c r="D4" s="55"/>
      <c r="E4" s="55"/>
      <c r="F4" s="55"/>
      <c r="G4" s="55"/>
      <c r="H4" s="55"/>
      <c r="I4" s="55"/>
      <c r="J4" s="55"/>
      <c r="K4" s="55"/>
      <c r="L4" s="55"/>
      <c r="M4" s="55"/>
      <c r="N4" s="55"/>
      <c r="O4" s="55"/>
      <c r="P4" s="53"/>
      <c r="Q4" s="53"/>
      <c r="R4" s="53"/>
    </row>
    <row r="5" spans="1:20" ht="15" x14ac:dyDescent="0.25">
      <c r="A5" s="435" t="s">
        <v>202</v>
      </c>
      <c r="B5" s="276" t="s">
        <v>170</v>
      </c>
      <c r="C5" s="304" t="s">
        <v>251</v>
      </c>
      <c r="D5" s="133"/>
      <c r="E5" s="133"/>
      <c r="F5" s="133"/>
      <c r="G5" s="133"/>
      <c r="H5" s="133"/>
      <c r="I5" s="133"/>
      <c r="J5" s="133"/>
      <c r="K5" s="133"/>
      <c r="L5" s="133"/>
      <c r="M5" s="133"/>
      <c r="N5" s="133"/>
      <c r="O5" s="305"/>
      <c r="P5" s="324" t="s">
        <v>202</v>
      </c>
      <c r="Q5" s="53"/>
      <c r="R5" s="53"/>
    </row>
    <row r="6" spans="1:20" ht="135" x14ac:dyDescent="0.25">
      <c r="A6" s="436" t="s">
        <v>203</v>
      </c>
      <c r="B6" s="306" t="s">
        <v>172</v>
      </c>
      <c r="C6" s="1127" t="s">
        <v>499</v>
      </c>
      <c r="D6" s="1127" t="s">
        <v>481</v>
      </c>
      <c r="E6" s="1127" t="s">
        <v>482</v>
      </c>
      <c r="F6" s="1127" t="s">
        <v>194</v>
      </c>
      <c r="G6" s="1127" t="s">
        <v>195</v>
      </c>
      <c r="H6" s="1127" t="s">
        <v>500</v>
      </c>
      <c r="I6" s="1127" t="s">
        <v>483</v>
      </c>
      <c r="J6" s="1127" t="s">
        <v>484</v>
      </c>
      <c r="K6" s="1127" t="s">
        <v>485</v>
      </c>
      <c r="L6" s="1127" t="s">
        <v>486</v>
      </c>
      <c r="M6" s="1127" t="s">
        <v>487</v>
      </c>
      <c r="N6" s="1127" t="s">
        <v>488</v>
      </c>
      <c r="O6" s="1128" t="s">
        <v>189</v>
      </c>
      <c r="P6" s="325" t="s">
        <v>203</v>
      </c>
      <c r="Q6" s="53"/>
      <c r="R6" s="53"/>
    </row>
    <row r="7" spans="1:20" x14ac:dyDescent="0.2">
      <c r="A7" s="307"/>
      <c r="B7" s="308"/>
      <c r="C7" s="328">
        <v>1</v>
      </c>
      <c r="D7" s="328">
        <v>2</v>
      </c>
      <c r="E7" s="328">
        <v>3</v>
      </c>
      <c r="F7" s="328">
        <v>4</v>
      </c>
      <c r="G7" s="328">
        <v>5</v>
      </c>
      <c r="H7" s="328">
        <v>6</v>
      </c>
      <c r="I7" s="328">
        <v>7</v>
      </c>
      <c r="J7" s="328">
        <v>8</v>
      </c>
      <c r="K7" s="328">
        <v>9</v>
      </c>
      <c r="L7" s="328">
        <v>10</v>
      </c>
      <c r="M7" s="328">
        <v>11</v>
      </c>
      <c r="N7" s="328">
        <v>12</v>
      </c>
      <c r="O7" s="329"/>
      <c r="P7" s="326"/>
      <c r="Q7" s="53"/>
      <c r="R7" s="53"/>
    </row>
    <row r="8" spans="1:20" x14ac:dyDescent="0.2">
      <c r="A8" s="309"/>
      <c r="B8" s="310"/>
      <c r="C8" s="328" t="s">
        <v>224</v>
      </c>
      <c r="D8" s="328" t="s">
        <v>224</v>
      </c>
      <c r="E8" s="328" t="s">
        <v>224</v>
      </c>
      <c r="F8" s="328" t="s">
        <v>224</v>
      </c>
      <c r="G8" s="328" t="s">
        <v>224</v>
      </c>
      <c r="H8" s="328" t="s">
        <v>224</v>
      </c>
      <c r="I8" s="328" t="s">
        <v>224</v>
      </c>
      <c r="J8" s="328" t="s">
        <v>224</v>
      </c>
      <c r="K8" s="328" t="s">
        <v>224</v>
      </c>
      <c r="L8" s="328" t="s">
        <v>224</v>
      </c>
      <c r="M8" s="328" t="s">
        <v>224</v>
      </c>
      <c r="N8" s="328" t="s">
        <v>224</v>
      </c>
      <c r="O8" s="329" t="s">
        <v>224</v>
      </c>
      <c r="P8" s="327"/>
      <c r="Q8" s="53"/>
      <c r="R8" s="53"/>
    </row>
    <row r="9" spans="1:20" ht="12" customHeight="1" x14ac:dyDescent="0.2">
      <c r="A9" s="53"/>
      <c r="B9" s="311"/>
      <c r="C9" s="311"/>
      <c r="D9" s="311"/>
      <c r="E9" s="311"/>
      <c r="F9" s="311"/>
      <c r="G9" s="311"/>
      <c r="H9" s="311"/>
      <c r="I9" s="311"/>
      <c r="J9" s="311"/>
      <c r="K9" s="311"/>
      <c r="L9" s="311"/>
      <c r="M9" s="311"/>
      <c r="N9" s="311"/>
      <c r="O9" s="311"/>
      <c r="P9" s="687"/>
      <c r="Q9" s="53"/>
      <c r="R9" s="53"/>
    </row>
    <row r="10" spans="1:20" ht="12" customHeight="1" x14ac:dyDescent="0.2">
      <c r="A10" s="86">
        <v>10</v>
      </c>
      <c r="B10" s="61" t="s">
        <v>37</v>
      </c>
      <c r="C10" s="319">
        <v>189</v>
      </c>
      <c r="D10" s="315">
        <v>45</v>
      </c>
      <c r="E10" s="315">
        <v>17</v>
      </c>
      <c r="F10" s="315">
        <v>14</v>
      </c>
      <c r="G10" s="315">
        <v>13</v>
      </c>
      <c r="H10" s="315">
        <v>17</v>
      </c>
      <c r="I10" s="315">
        <v>1</v>
      </c>
      <c r="J10" s="315">
        <v>4</v>
      </c>
      <c r="K10" s="315"/>
      <c r="L10" s="315">
        <v>4</v>
      </c>
      <c r="M10" s="315"/>
      <c r="N10" s="315">
        <v>21</v>
      </c>
      <c r="O10" s="323">
        <v>325</v>
      </c>
      <c r="P10" s="584">
        <v>10</v>
      </c>
      <c r="Q10" s="53"/>
      <c r="R10" s="53"/>
      <c r="S10" s="736"/>
      <c r="T10" s="736"/>
    </row>
    <row r="11" spans="1:20" ht="12" customHeight="1" x14ac:dyDescent="0.2">
      <c r="A11" s="86">
        <v>11</v>
      </c>
      <c r="B11" s="61" t="s">
        <v>38</v>
      </c>
      <c r="C11" s="319">
        <v>408</v>
      </c>
      <c r="D11" s="315">
        <v>50</v>
      </c>
      <c r="E11" s="315">
        <v>18</v>
      </c>
      <c r="F11" s="315">
        <v>27</v>
      </c>
      <c r="G11" s="315">
        <v>7</v>
      </c>
      <c r="H11" s="315">
        <v>62</v>
      </c>
      <c r="I11" s="315"/>
      <c r="J11" s="315">
        <v>11</v>
      </c>
      <c r="K11" s="315"/>
      <c r="L11" s="315">
        <v>16</v>
      </c>
      <c r="M11" s="315">
        <v>5</v>
      </c>
      <c r="N11" s="315">
        <v>51</v>
      </c>
      <c r="O11" s="323">
        <v>655</v>
      </c>
      <c r="P11" s="584">
        <v>11</v>
      </c>
      <c r="Q11" s="53"/>
      <c r="R11" s="53"/>
    </row>
    <row r="12" spans="1:20" ht="12" customHeight="1" x14ac:dyDescent="0.2">
      <c r="A12" s="86">
        <v>12</v>
      </c>
      <c r="B12" s="61" t="s">
        <v>90</v>
      </c>
      <c r="C12" s="319">
        <v>900</v>
      </c>
      <c r="D12" s="315">
        <v>117</v>
      </c>
      <c r="E12" s="315">
        <v>51</v>
      </c>
      <c r="F12" s="315">
        <v>86</v>
      </c>
      <c r="G12" s="315">
        <v>23</v>
      </c>
      <c r="H12" s="315">
        <v>93</v>
      </c>
      <c r="I12" s="315">
        <v>2</v>
      </c>
      <c r="J12" s="315">
        <v>24</v>
      </c>
      <c r="K12" s="315">
        <v>2</v>
      </c>
      <c r="L12" s="315">
        <v>41</v>
      </c>
      <c r="M12" s="315">
        <v>10</v>
      </c>
      <c r="N12" s="315">
        <v>60</v>
      </c>
      <c r="O12" s="323">
        <v>1409</v>
      </c>
      <c r="P12" s="584">
        <v>12</v>
      </c>
      <c r="Q12" s="53"/>
      <c r="R12" s="53"/>
    </row>
    <row r="13" spans="1:20" ht="12" customHeight="1" x14ac:dyDescent="0.2">
      <c r="A13" s="86">
        <v>13</v>
      </c>
      <c r="B13" s="61" t="s">
        <v>39</v>
      </c>
      <c r="C13" s="319">
        <v>147</v>
      </c>
      <c r="D13" s="315">
        <v>28</v>
      </c>
      <c r="E13" s="315">
        <v>9</v>
      </c>
      <c r="F13" s="315">
        <v>14</v>
      </c>
      <c r="G13" s="315">
        <v>1</v>
      </c>
      <c r="H13" s="315">
        <v>18</v>
      </c>
      <c r="I13" s="315"/>
      <c r="J13" s="315">
        <v>2</v>
      </c>
      <c r="K13" s="315"/>
      <c r="L13" s="315">
        <v>3</v>
      </c>
      <c r="M13" s="315">
        <v>1</v>
      </c>
      <c r="N13" s="315">
        <v>8</v>
      </c>
      <c r="O13" s="323">
        <v>231</v>
      </c>
      <c r="P13" s="584">
        <v>13</v>
      </c>
      <c r="Q13" s="53"/>
      <c r="R13" s="53"/>
    </row>
    <row r="14" spans="1:20" ht="12" customHeight="1" x14ac:dyDescent="0.2">
      <c r="A14" s="86">
        <v>14</v>
      </c>
      <c r="B14" s="61" t="s">
        <v>40</v>
      </c>
      <c r="C14" s="319">
        <v>1090</v>
      </c>
      <c r="D14" s="315">
        <v>120</v>
      </c>
      <c r="E14" s="315">
        <v>60</v>
      </c>
      <c r="F14" s="315">
        <v>74</v>
      </c>
      <c r="G14" s="315">
        <v>24</v>
      </c>
      <c r="H14" s="315">
        <v>154</v>
      </c>
      <c r="I14" s="315">
        <v>2</v>
      </c>
      <c r="J14" s="315">
        <v>14</v>
      </c>
      <c r="K14" s="315">
        <v>2</v>
      </c>
      <c r="L14" s="315">
        <v>46</v>
      </c>
      <c r="M14" s="315">
        <v>6</v>
      </c>
      <c r="N14" s="315">
        <v>90</v>
      </c>
      <c r="O14" s="323">
        <v>1682</v>
      </c>
      <c r="P14" s="584">
        <v>14</v>
      </c>
      <c r="Q14" s="53"/>
      <c r="R14" s="53"/>
    </row>
    <row r="15" spans="1:20" ht="12" customHeight="1" x14ac:dyDescent="0.2">
      <c r="A15" s="86">
        <v>15</v>
      </c>
      <c r="B15" s="61" t="s">
        <v>41</v>
      </c>
      <c r="C15" s="319">
        <v>189</v>
      </c>
      <c r="D15" s="315">
        <v>122</v>
      </c>
      <c r="E15" s="315">
        <v>53</v>
      </c>
      <c r="F15" s="315">
        <v>73</v>
      </c>
      <c r="G15" s="315">
        <v>13</v>
      </c>
      <c r="H15" s="315">
        <v>14</v>
      </c>
      <c r="I15" s="315">
        <v>1</v>
      </c>
      <c r="J15" s="315">
        <v>12</v>
      </c>
      <c r="K15" s="315">
        <v>1</v>
      </c>
      <c r="L15" s="315">
        <v>15</v>
      </c>
      <c r="M15" s="315">
        <v>7</v>
      </c>
      <c r="N15" s="315">
        <v>43</v>
      </c>
      <c r="O15" s="323">
        <v>543</v>
      </c>
      <c r="P15" s="584">
        <v>15</v>
      </c>
      <c r="Q15" s="53"/>
      <c r="R15" s="53"/>
    </row>
    <row r="16" spans="1:20" ht="12" customHeight="1" x14ac:dyDescent="0.2">
      <c r="A16" s="86">
        <v>16</v>
      </c>
      <c r="B16" s="61" t="s">
        <v>99</v>
      </c>
      <c r="C16" s="319">
        <v>606</v>
      </c>
      <c r="D16" s="315">
        <v>285</v>
      </c>
      <c r="E16" s="315">
        <v>105</v>
      </c>
      <c r="F16" s="315">
        <v>155</v>
      </c>
      <c r="G16" s="315">
        <v>37</v>
      </c>
      <c r="H16" s="315">
        <v>59</v>
      </c>
      <c r="I16" s="315">
        <v>6</v>
      </c>
      <c r="J16" s="315">
        <v>27</v>
      </c>
      <c r="K16" s="315">
        <v>3</v>
      </c>
      <c r="L16" s="315">
        <v>35</v>
      </c>
      <c r="M16" s="315">
        <v>9</v>
      </c>
      <c r="N16" s="315">
        <v>96</v>
      </c>
      <c r="O16" s="323">
        <v>1423</v>
      </c>
      <c r="P16" s="584">
        <v>16</v>
      </c>
      <c r="Q16" s="53"/>
      <c r="R16" s="53"/>
    </row>
    <row r="17" spans="1:18" ht="12" customHeight="1" x14ac:dyDescent="0.2">
      <c r="A17" s="86">
        <v>17</v>
      </c>
      <c r="B17" s="61" t="s">
        <v>42</v>
      </c>
      <c r="C17" s="319">
        <v>761</v>
      </c>
      <c r="D17" s="315">
        <v>259</v>
      </c>
      <c r="E17" s="315">
        <v>143</v>
      </c>
      <c r="F17" s="315">
        <v>166</v>
      </c>
      <c r="G17" s="315">
        <v>81</v>
      </c>
      <c r="H17" s="315">
        <v>101</v>
      </c>
      <c r="I17" s="315">
        <v>3</v>
      </c>
      <c r="J17" s="315">
        <v>24</v>
      </c>
      <c r="K17" s="315">
        <v>2</v>
      </c>
      <c r="L17" s="315">
        <v>62</v>
      </c>
      <c r="M17" s="315">
        <v>16</v>
      </c>
      <c r="N17" s="315">
        <v>116</v>
      </c>
      <c r="O17" s="323">
        <v>1734</v>
      </c>
      <c r="P17" s="584">
        <v>17</v>
      </c>
      <c r="Q17" s="53"/>
      <c r="R17" s="53"/>
    </row>
    <row r="18" spans="1:18" ht="12" customHeight="1" x14ac:dyDescent="0.2">
      <c r="A18" s="86">
        <v>21</v>
      </c>
      <c r="B18" s="61" t="s">
        <v>43</v>
      </c>
      <c r="C18" s="319">
        <v>464</v>
      </c>
      <c r="D18" s="315">
        <v>124</v>
      </c>
      <c r="E18" s="315">
        <v>49</v>
      </c>
      <c r="F18" s="315">
        <v>104</v>
      </c>
      <c r="G18" s="315">
        <v>24</v>
      </c>
      <c r="H18" s="315">
        <v>63</v>
      </c>
      <c r="I18" s="315"/>
      <c r="J18" s="315">
        <v>13</v>
      </c>
      <c r="K18" s="315">
        <v>1</v>
      </c>
      <c r="L18" s="315">
        <v>15</v>
      </c>
      <c r="M18" s="315">
        <v>5</v>
      </c>
      <c r="N18" s="315">
        <v>47</v>
      </c>
      <c r="O18" s="323">
        <v>909</v>
      </c>
      <c r="P18" s="584">
        <v>21</v>
      </c>
      <c r="Q18" s="53"/>
      <c r="R18" s="53"/>
    </row>
    <row r="19" spans="1:18" ht="12" customHeight="1" x14ac:dyDescent="0.2">
      <c r="A19" s="86">
        <v>22</v>
      </c>
      <c r="B19" s="61" t="s">
        <v>44</v>
      </c>
      <c r="C19" s="319">
        <v>364</v>
      </c>
      <c r="D19" s="315">
        <v>106</v>
      </c>
      <c r="E19" s="315">
        <v>54</v>
      </c>
      <c r="F19" s="315">
        <v>84</v>
      </c>
      <c r="G19" s="315">
        <v>30</v>
      </c>
      <c r="H19" s="315">
        <v>31</v>
      </c>
      <c r="I19" s="315"/>
      <c r="J19" s="315">
        <v>7</v>
      </c>
      <c r="K19" s="315">
        <v>4</v>
      </c>
      <c r="L19" s="315">
        <v>32</v>
      </c>
      <c r="M19" s="315">
        <v>7</v>
      </c>
      <c r="N19" s="315">
        <v>48</v>
      </c>
      <c r="O19" s="323">
        <v>767</v>
      </c>
      <c r="P19" s="584">
        <v>22</v>
      </c>
      <c r="Q19" s="53"/>
      <c r="R19" s="53"/>
    </row>
    <row r="20" spans="1:18" ht="12" customHeight="1" x14ac:dyDescent="0.2">
      <c r="A20" s="86">
        <v>23</v>
      </c>
      <c r="B20" s="61" t="s">
        <v>45</v>
      </c>
      <c r="C20" s="319">
        <v>493</v>
      </c>
      <c r="D20" s="315">
        <v>270</v>
      </c>
      <c r="E20" s="315">
        <v>155</v>
      </c>
      <c r="F20" s="315">
        <v>182</v>
      </c>
      <c r="G20" s="315">
        <v>93</v>
      </c>
      <c r="H20" s="315">
        <v>54</v>
      </c>
      <c r="I20" s="315">
        <v>5</v>
      </c>
      <c r="J20" s="315">
        <v>17</v>
      </c>
      <c r="K20" s="315">
        <v>3</v>
      </c>
      <c r="L20" s="315">
        <v>47</v>
      </c>
      <c r="M20" s="315">
        <v>19</v>
      </c>
      <c r="N20" s="315">
        <v>139</v>
      </c>
      <c r="O20" s="323">
        <v>1477</v>
      </c>
      <c r="P20" s="584">
        <v>23</v>
      </c>
      <c r="Q20" s="53"/>
      <c r="R20" s="53"/>
    </row>
    <row r="21" spans="1:18" ht="12" customHeight="1" x14ac:dyDescent="0.2">
      <c r="A21" s="86">
        <v>24</v>
      </c>
      <c r="B21" s="61" t="s">
        <v>46</v>
      </c>
      <c r="C21" s="319">
        <v>1102</v>
      </c>
      <c r="D21" s="315">
        <v>484</v>
      </c>
      <c r="E21" s="315">
        <v>287</v>
      </c>
      <c r="F21" s="315">
        <v>344</v>
      </c>
      <c r="G21" s="315">
        <v>192</v>
      </c>
      <c r="H21" s="315">
        <v>71</v>
      </c>
      <c r="I21" s="315"/>
      <c r="J21" s="315">
        <v>33</v>
      </c>
      <c r="K21" s="315">
        <v>4</v>
      </c>
      <c r="L21" s="315">
        <v>126</v>
      </c>
      <c r="M21" s="315">
        <v>28</v>
      </c>
      <c r="N21" s="315">
        <v>194</v>
      </c>
      <c r="O21" s="323">
        <v>2865</v>
      </c>
      <c r="P21" s="584">
        <v>24</v>
      </c>
      <c r="Q21" s="53"/>
      <c r="R21" s="53"/>
    </row>
    <row r="22" spans="1:18" ht="12" customHeight="1" x14ac:dyDescent="0.2">
      <c r="A22" s="86">
        <v>25</v>
      </c>
      <c r="B22" s="61" t="s">
        <v>180</v>
      </c>
      <c r="C22" s="319">
        <v>429</v>
      </c>
      <c r="D22" s="315">
        <v>110</v>
      </c>
      <c r="E22" s="315">
        <v>67</v>
      </c>
      <c r="F22" s="315">
        <v>75</v>
      </c>
      <c r="G22" s="315">
        <v>41</v>
      </c>
      <c r="H22" s="315">
        <v>16</v>
      </c>
      <c r="I22" s="315">
        <v>1</v>
      </c>
      <c r="J22" s="315">
        <v>11</v>
      </c>
      <c r="K22" s="315">
        <v>2</v>
      </c>
      <c r="L22" s="315">
        <v>46</v>
      </c>
      <c r="M22" s="315">
        <v>14</v>
      </c>
      <c r="N22" s="315">
        <v>82</v>
      </c>
      <c r="O22" s="323">
        <v>894</v>
      </c>
      <c r="P22" s="584">
        <v>25</v>
      </c>
      <c r="Q22" s="53"/>
      <c r="R22" s="53"/>
    </row>
    <row r="23" spans="1:18" ht="12" customHeight="1" x14ac:dyDescent="0.2">
      <c r="A23" s="86">
        <v>26</v>
      </c>
      <c r="B23" s="61" t="s">
        <v>164</v>
      </c>
      <c r="C23" s="320">
        <v>415</v>
      </c>
      <c r="D23" s="316">
        <v>188</v>
      </c>
      <c r="E23" s="316">
        <v>120</v>
      </c>
      <c r="F23" s="316">
        <v>95</v>
      </c>
      <c r="G23" s="316">
        <v>83</v>
      </c>
      <c r="H23" s="316">
        <v>17</v>
      </c>
      <c r="I23" s="316"/>
      <c r="J23" s="316">
        <v>12</v>
      </c>
      <c r="K23" s="316"/>
      <c r="L23" s="316">
        <v>42</v>
      </c>
      <c r="M23" s="316">
        <v>18</v>
      </c>
      <c r="N23" s="316">
        <v>97</v>
      </c>
      <c r="O23" s="323">
        <v>1087</v>
      </c>
      <c r="P23" s="584">
        <v>26</v>
      </c>
      <c r="Q23" s="53"/>
      <c r="R23" s="53"/>
    </row>
    <row r="24" spans="1:18" ht="12" customHeight="1" x14ac:dyDescent="0.2">
      <c r="A24" s="86">
        <v>31</v>
      </c>
      <c r="B24" s="61" t="s">
        <v>47</v>
      </c>
      <c r="C24" s="319">
        <v>817</v>
      </c>
      <c r="D24" s="315">
        <v>306</v>
      </c>
      <c r="E24" s="315">
        <v>154</v>
      </c>
      <c r="F24" s="315">
        <v>219</v>
      </c>
      <c r="G24" s="315">
        <v>67</v>
      </c>
      <c r="H24" s="315">
        <v>87</v>
      </c>
      <c r="I24" s="315"/>
      <c r="J24" s="315">
        <v>28</v>
      </c>
      <c r="K24" s="315">
        <v>1</v>
      </c>
      <c r="L24" s="315">
        <v>52</v>
      </c>
      <c r="M24" s="315">
        <v>14</v>
      </c>
      <c r="N24" s="315">
        <v>110</v>
      </c>
      <c r="O24" s="323">
        <v>1855</v>
      </c>
      <c r="P24" s="584">
        <v>31</v>
      </c>
      <c r="Q24" s="53"/>
      <c r="R24" s="53"/>
    </row>
    <row r="25" spans="1:18" ht="12" customHeight="1" x14ac:dyDescent="0.2">
      <c r="A25" s="86">
        <v>32</v>
      </c>
      <c r="B25" s="61" t="s">
        <v>48</v>
      </c>
      <c r="C25" s="319">
        <v>1162</v>
      </c>
      <c r="D25" s="315">
        <v>416</v>
      </c>
      <c r="E25" s="315">
        <v>211</v>
      </c>
      <c r="F25" s="315">
        <v>282</v>
      </c>
      <c r="G25" s="315">
        <v>109</v>
      </c>
      <c r="H25" s="315">
        <v>137</v>
      </c>
      <c r="I25" s="315">
        <v>2</v>
      </c>
      <c r="J25" s="315">
        <v>36</v>
      </c>
      <c r="K25" s="315">
        <v>6</v>
      </c>
      <c r="L25" s="315">
        <v>98</v>
      </c>
      <c r="M25" s="315">
        <v>28</v>
      </c>
      <c r="N25" s="315">
        <v>221</v>
      </c>
      <c r="O25" s="323">
        <v>2708</v>
      </c>
      <c r="P25" s="584">
        <v>32</v>
      </c>
      <c r="Q25" s="53"/>
      <c r="R25" s="53"/>
    </row>
    <row r="26" spans="1:18" ht="12" customHeight="1" x14ac:dyDescent="0.2">
      <c r="A26" s="86">
        <v>33</v>
      </c>
      <c r="B26" s="61" t="s">
        <v>181</v>
      </c>
      <c r="C26" s="319">
        <v>21</v>
      </c>
      <c r="D26" s="315">
        <v>2</v>
      </c>
      <c r="E26" s="315">
        <v>4</v>
      </c>
      <c r="F26" s="315">
        <v>3</v>
      </c>
      <c r="G26" s="315">
        <v>2</v>
      </c>
      <c r="H26" s="315"/>
      <c r="I26" s="315"/>
      <c r="J26" s="315">
        <v>2</v>
      </c>
      <c r="K26" s="315"/>
      <c r="L26" s="315"/>
      <c r="M26" s="315"/>
      <c r="N26" s="315">
        <v>2</v>
      </c>
      <c r="O26" s="323">
        <v>36</v>
      </c>
      <c r="P26" s="584">
        <v>33</v>
      </c>
      <c r="Q26" s="53"/>
      <c r="R26" s="53"/>
    </row>
    <row r="27" spans="1:18" ht="12" customHeight="1" x14ac:dyDescent="0.2">
      <c r="A27" s="86">
        <v>34</v>
      </c>
      <c r="B27" s="61" t="s">
        <v>49</v>
      </c>
      <c r="C27" s="319">
        <v>856</v>
      </c>
      <c r="D27" s="315">
        <v>426</v>
      </c>
      <c r="E27" s="315">
        <v>223</v>
      </c>
      <c r="F27" s="315">
        <v>225</v>
      </c>
      <c r="G27" s="315">
        <v>76</v>
      </c>
      <c r="H27" s="315">
        <v>82</v>
      </c>
      <c r="I27" s="315">
        <v>1</v>
      </c>
      <c r="J27" s="315">
        <v>32</v>
      </c>
      <c r="K27" s="315">
        <v>2</v>
      </c>
      <c r="L27" s="315">
        <v>57</v>
      </c>
      <c r="M27" s="315">
        <v>18</v>
      </c>
      <c r="N27" s="315">
        <v>126</v>
      </c>
      <c r="O27" s="323">
        <v>2124</v>
      </c>
      <c r="P27" s="584">
        <v>34</v>
      </c>
      <c r="Q27" s="53"/>
      <c r="R27" s="53"/>
    </row>
    <row r="28" spans="1:18" ht="12" customHeight="1" x14ac:dyDescent="0.2">
      <c r="A28" s="86">
        <v>35</v>
      </c>
      <c r="B28" s="61" t="s">
        <v>91</v>
      </c>
      <c r="C28" s="319">
        <v>629</v>
      </c>
      <c r="D28" s="315">
        <v>188</v>
      </c>
      <c r="E28" s="315">
        <v>95</v>
      </c>
      <c r="F28" s="315">
        <v>171</v>
      </c>
      <c r="G28" s="315">
        <v>84</v>
      </c>
      <c r="H28" s="315">
        <v>69</v>
      </c>
      <c r="I28" s="315">
        <v>2</v>
      </c>
      <c r="J28" s="315">
        <v>23</v>
      </c>
      <c r="K28" s="315">
        <v>1</v>
      </c>
      <c r="L28" s="315">
        <v>34</v>
      </c>
      <c r="M28" s="315">
        <v>14</v>
      </c>
      <c r="N28" s="315">
        <v>103</v>
      </c>
      <c r="O28" s="323">
        <v>1413</v>
      </c>
      <c r="P28" s="584">
        <v>35</v>
      </c>
      <c r="Q28" s="53"/>
      <c r="R28" s="53"/>
    </row>
    <row r="29" spans="1:18" ht="12" customHeight="1" x14ac:dyDescent="0.2">
      <c r="A29" s="86">
        <v>36</v>
      </c>
      <c r="B29" s="61" t="s">
        <v>50</v>
      </c>
      <c r="C29" s="319">
        <v>779</v>
      </c>
      <c r="D29" s="315">
        <v>283</v>
      </c>
      <c r="E29" s="315">
        <v>166</v>
      </c>
      <c r="F29" s="315">
        <v>223</v>
      </c>
      <c r="G29" s="315">
        <v>82</v>
      </c>
      <c r="H29" s="315">
        <v>44</v>
      </c>
      <c r="I29" s="315"/>
      <c r="J29" s="315">
        <v>34</v>
      </c>
      <c r="K29" s="315">
        <v>2</v>
      </c>
      <c r="L29" s="315">
        <v>74</v>
      </c>
      <c r="M29" s="315">
        <v>17</v>
      </c>
      <c r="N29" s="315">
        <v>114</v>
      </c>
      <c r="O29" s="323">
        <v>1818</v>
      </c>
      <c r="P29" s="584">
        <v>36</v>
      </c>
      <c r="Q29" s="53"/>
      <c r="R29" s="53"/>
    </row>
    <row r="30" spans="1:18" ht="12" customHeight="1" x14ac:dyDescent="0.2">
      <c r="A30" s="86">
        <v>41</v>
      </c>
      <c r="B30" s="61" t="s">
        <v>51</v>
      </c>
      <c r="C30" s="319">
        <v>636</v>
      </c>
      <c r="D30" s="315">
        <v>313</v>
      </c>
      <c r="E30" s="315">
        <v>135</v>
      </c>
      <c r="F30" s="315">
        <v>219</v>
      </c>
      <c r="G30" s="315">
        <v>62</v>
      </c>
      <c r="H30" s="315">
        <v>63</v>
      </c>
      <c r="I30" s="315">
        <v>2</v>
      </c>
      <c r="J30" s="315">
        <v>36</v>
      </c>
      <c r="K30" s="315">
        <v>1</v>
      </c>
      <c r="L30" s="315">
        <v>47</v>
      </c>
      <c r="M30" s="315">
        <v>9</v>
      </c>
      <c r="N30" s="315">
        <v>84</v>
      </c>
      <c r="O30" s="323">
        <v>1607</v>
      </c>
      <c r="P30" s="584">
        <v>41</v>
      </c>
      <c r="Q30" s="53"/>
      <c r="R30" s="53"/>
    </row>
    <row r="31" spans="1:18" ht="12" customHeight="1" x14ac:dyDescent="0.2">
      <c r="A31" s="86">
        <v>42</v>
      </c>
      <c r="B31" s="61" t="s">
        <v>52</v>
      </c>
      <c r="C31" s="319">
        <v>545</v>
      </c>
      <c r="D31" s="315">
        <v>359</v>
      </c>
      <c r="E31" s="315">
        <v>145</v>
      </c>
      <c r="F31" s="315">
        <v>210</v>
      </c>
      <c r="G31" s="315">
        <v>43</v>
      </c>
      <c r="H31" s="315">
        <v>70</v>
      </c>
      <c r="I31" s="315">
        <v>2</v>
      </c>
      <c r="J31" s="315">
        <v>26</v>
      </c>
      <c r="K31" s="315">
        <v>2</v>
      </c>
      <c r="L31" s="315">
        <v>45</v>
      </c>
      <c r="M31" s="315">
        <v>12</v>
      </c>
      <c r="N31" s="315">
        <v>99</v>
      </c>
      <c r="O31" s="323">
        <v>1558</v>
      </c>
      <c r="P31" s="584">
        <v>42</v>
      </c>
      <c r="Q31" s="53"/>
      <c r="R31" s="53"/>
    </row>
    <row r="32" spans="1:18" ht="12" customHeight="1" x14ac:dyDescent="0.2">
      <c r="A32" s="86">
        <v>43</v>
      </c>
      <c r="B32" s="61" t="s">
        <v>53</v>
      </c>
      <c r="C32" s="319">
        <v>1270</v>
      </c>
      <c r="D32" s="315">
        <v>471</v>
      </c>
      <c r="E32" s="315">
        <v>219</v>
      </c>
      <c r="F32" s="315">
        <v>309</v>
      </c>
      <c r="G32" s="315">
        <v>104</v>
      </c>
      <c r="H32" s="315">
        <v>114</v>
      </c>
      <c r="I32" s="315">
        <v>1</v>
      </c>
      <c r="J32" s="315">
        <v>49</v>
      </c>
      <c r="K32" s="315">
        <v>2</v>
      </c>
      <c r="L32" s="315">
        <v>97</v>
      </c>
      <c r="M32" s="315">
        <v>30</v>
      </c>
      <c r="N32" s="315">
        <v>218</v>
      </c>
      <c r="O32" s="323">
        <v>2884</v>
      </c>
      <c r="P32" s="584">
        <v>43</v>
      </c>
      <c r="Q32" s="53"/>
      <c r="R32" s="53"/>
    </row>
    <row r="33" spans="1:18" ht="12" customHeight="1" x14ac:dyDescent="0.2">
      <c r="A33" s="86">
        <v>44</v>
      </c>
      <c r="B33" s="61" t="s">
        <v>54</v>
      </c>
      <c r="C33" s="319">
        <v>617</v>
      </c>
      <c r="D33" s="315">
        <v>316</v>
      </c>
      <c r="E33" s="315">
        <v>121</v>
      </c>
      <c r="F33" s="315">
        <v>250</v>
      </c>
      <c r="G33" s="315">
        <v>104</v>
      </c>
      <c r="H33" s="315">
        <v>111</v>
      </c>
      <c r="I33" s="315">
        <v>4</v>
      </c>
      <c r="J33" s="315">
        <v>40</v>
      </c>
      <c r="K33" s="315">
        <v>6</v>
      </c>
      <c r="L33" s="315">
        <v>54</v>
      </c>
      <c r="M33" s="315">
        <v>25</v>
      </c>
      <c r="N33" s="315">
        <v>95</v>
      </c>
      <c r="O33" s="323">
        <v>1743</v>
      </c>
      <c r="P33" s="584">
        <v>44</v>
      </c>
      <c r="Q33" s="53"/>
      <c r="R33" s="53"/>
    </row>
    <row r="34" spans="1:18" ht="12" customHeight="1" x14ac:dyDescent="0.2">
      <c r="A34" s="86">
        <v>45</v>
      </c>
      <c r="B34" s="61" t="s">
        <v>55</v>
      </c>
      <c r="C34" s="319">
        <v>46</v>
      </c>
      <c r="D34" s="315">
        <v>13</v>
      </c>
      <c r="E34" s="315">
        <v>10</v>
      </c>
      <c r="F34" s="315">
        <v>2</v>
      </c>
      <c r="G34" s="315"/>
      <c r="H34" s="315">
        <v>3</v>
      </c>
      <c r="I34" s="315">
        <v>2</v>
      </c>
      <c r="J34" s="315">
        <v>1</v>
      </c>
      <c r="K34" s="315"/>
      <c r="L34" s="315">
        <v>1</v>
      </c>
      <c r="M34" s="315">
        <v>1</v>
      </c>
      <c r="N34" s="315">
        <v>11</v>
      </c>
      <c r="O34" s="323">
        <v>90</v>
      </c>
      <c r="P34" s="584">
        <v>45</v>
      </c>
      <c r="Q34" s="53"/>
      <c r="R34" s="53"/>
    </row>
    <row r="35" spans="1:18" ht="12" customHeight="1" x14ac:dyDescent="0.2">
      <c r="A35" s="86">
        <v>46</v>
      </c>
      <c r="B35" s="61" t="s">
        <v>56</v>
      </c>
      <c r="C35" s="319">
        <v>90</v>
      </c>
      <c r="D35" s="315">
        <v>62</v>
      </c>
      <c r="E35" s="315">
        <v>32</v>
      </c>
      <c r="F35" s="315">
        <v>64</v>
      </c>
      <c r="G35" s="315">
        <v>18</v>
      </c>
      <c r="H35" s="315">
        <v>4</v>
      </c>
      <c r="I35" s="315"/>
      <c r="J35" s="315">
        <v>2</v>
      </c>
      <c r="K35" s="315">
        <v>1</v>
      </c>
      <c r="L35" s="315">
        <v>5</v>
      </c>
      <c r="M35" s="315">
        <v>4</v>
      </c>
      <c r="N35" s="315">
        <v>19</v>
      </c>
      <c r="O35" s="323">
        <v>301</v>
      </c>
      <c r="P35" s="584">
        <v>46</v>
      </c>
      <c r="Q35" s="53"/>
      <c r="R35" s="53"/>
    </row>
    <row r="36" spans="1:18" ht="12" customHeight="1" x14ac:dyDescent="0.2">
      <c r="A36" s="86">
        <v>47</v>
      </c>
      <c r="B36" s="61" t="s">
        <v>57</v>
      </c>
      <c r="C36" s="319">
        <v>89</v>
      </c>
      <c r="D36" s="315">
        <v>80</v>
      </c>
      <c r="E36" s="315">
        <v>41</v>
      </c>
      <c r="F36" s="315">
        <v>87</v>
      </c>
      <c r="G36" s="315">
        <v>19</v>
      </c>
      <c r="H36" s="315">
        <v>13</v>
      </c>
      <c r="I36" s="315">
        <v>2</v>
      </c>
      <c r="J36" s="315">
        <v>7</v>
      </c>
      <c r="K36" s="315">
        <v>1</v>
      </c>
      <c r="L36" s="315">
        <v>9</v>
      </c>
      <c r="M36" s="315">
        <v>2</v>
      </c>
      <c r="N36" s="315">
        <v>22</v>
      </c>
      <c r="O36" s="323">
        <v>372</v>
      </c>
      <c r="P36" s="584">
        <v>47</v>
      </c>
      <c r="Q36" s="53"/>
      <c r="R36" s="53"/>
    </row>
    <row r="37" spans="1:18" ht="12" customHeight="1" x14ac:dyDescent="0.2">
      <c r="A37" s="86">
        <v>48</v>
      </c>
      <c r="B37" s="61" t="s">
        <v>58</v>
      </c>
      <c r="C37" s="319">
        <v>3</v>
      </c>
      <c r="D37" s="315">
        <v>2</v>
      </c>
      <c r="E37" s="315"/>
      <c r="F37" s="315"/>
      <c r="G37" s="315"/>
      <c r="H37" s="315">
        <v>1</v>
      </c>
      <c r="I37" s="315"/>
      <c r="J37" s="315"/>
      <c r="K37" s="315"/>
      <c r="L37" s="315"/>
      <c r="M37" s="315"/>
      <c r="N37" s="315"/>
      <c r="O37" s="323">
        <v>6</v>
      </c>
      <c r="P37" s="584">
        <v>48</v>
      </c>
      <c r="Q37" s="53"/>
      <c r="R37" s="53"/>
    </row>
    <row r="38" spans="1:18" ht="12" customHeight="1" x14ac:dyDescent="0.2">
      <c r="A38" s="86">
        <v>51</v>
      </c>
      <c r="B38" s="61" t="s">
        <v>59</v>
      </c>
      <c r="C38" s="319">
        <v>329</v>
      </c>
      <c r="D38" s="315">
        <v>216</v>
      </c>
      <c r="E38" s="315">
        <v>112</v>
      </c>
      <c r="F38" s="315">
        <v>152</v>
      </c>
      <c r="G38" s="315">
        <v>40</v>
      </c>
      <c r="H38" s="315">
        <v>38</v>
      </c>
      <c r="I38" s="315">
        <v>2</v>
      </c>
      <c r="J38" s="315">
        <v>16</v>
      </c>
      <c r="K38" s="315">
        <v>1</v>
      </c>
      <c r="L38" s="315">
        <v>29</v>
      </c>
      <c r="M38" s="315">
        <v>7</v>
      </c>
      <c r="N38" s="315">
        <v>68</v>
      </c>
      <c r="O38" s="323">
        <v>1010</v>
      </c>
      <c r="P38" s="584">
        <v>51</v>
      </c>
      <c r="Q38" s="53"/>
      <c r="R38" s="53"/>
    </row>
    <row r="39" spans="1:18" ht="12" customHeight="1" x14ac:dyDescent="0.2">
      <c r="A39" s="86">
        <v>52</v>
      </c>
      <c r="B39" s="61" t="s">
        <v>132</v>
      </c>
      <c r="C39" s="319">
        <v>600</v>
      </c>
      <c r="D39" s="315">
        <v>361</v>
      </c>
      <c r="E39" s="315">
        <v>145</v>
      </c>
      <c r="F39" s="315">
        <v>175</v>
      </c>
      <c r="G39" s="315">
        <v>49</v>
      </c>
      <c r="H39" s="315">
        <v>52</v>
      </c>
      <c r="I39" s="315">
        <v>1</v>
      </c>
      <c r="J39" s="315">
        <v>25</v>
      </c>
      <c r="K39" s="315">
        <v>2</v>
      </c>
      <c r="L39" s="315">
        <v>41</v>
      </c>
      <c r="M39" s="315">
        <v>13</v>
      </c>
      <c r="N39" s="315">
        <v>112</v>
      </c>
      <c r="O39" s="323">
        <v>1576</v>
      </c>
      <c r="P39" s="584">
        <v>52</v>
      </c>
      <c r="Q39" s="53"/>
      <c r="R39" s="53"/>
    </row>
    <row r="40" spans="1:18" ht="12" customHeight="1" x14ac:dyDescent="0.2">
      <c r="A40" s="86">
        <v>53</v>
      </c>
      <c r="B40" s="61" t="s">
        <v>60</v>
      </c>
      <c r="C40" s="319">
        <v>208</v>
      </c>
      <c r="D40" s="315">
        <v>178</v>
      </c>
      <c r="E40" s="315">
        <v>111</v>
      </c>
      <c r="F40" s="315">
        <v>159</v>
      </c>
      <c r="G40" s="315">
        <v>29</v>
      </c>
      <c r="H40" s="315">
        <v>23</v>
      </c>
      <c r="I40" s="315"/>
      <c r="J40" s="315">
        <v>15</v>
      </c>
      <c r="K40" s="315">
        <v>1</v>
      </c>
      <c r="L40" s="315">
        <v>17</v>
      </c>
      <c r="M40" s="315">
        <v>6</v>
      </c>
      <c r="N40" s="315">
        <v>42</v>
      </c>
      <c r="O40" s="323">
        <v>789</v>
      </c>
      <c r="P40" s="584">
        <v>53</v>
      </c>
      <c r="Q40" s="53"/>
      <c r="R40" s="53"/>
    </row>
    <row r="41" spans="1:18" ht="12" customHeight="1" x14ac:dyDescent="0.2">
      <c r="A41" s="86">
        <v>54</v>
      </c>
      <c r="B41" s="61" t="s">
        <v>135</v>
      </c>
      <c r="C41" s="319">
        <v>76</v>
      </c>
      <c r="D41" s="315">
        <v>70</v>
      </c>
      <c r="E41" s="315">
        <v>38</v>
      </c>
      <c r="F41" s="315">
        <v>45</v>
      </c>
      <c r="G41" s="315">
        <v>7</v>
      </c>
      <c r="H41" s="315">
        <v>3</v>
      </c>
      <c r="I41" s="315"/>
      <c r="J41" s="315">
        <v>3</v>
      </c>
      <c r="K41" s="315">
        <v>2</v>
      </c>
      <c r="L41" s="315">
        <v>7</v>
      </c>
      <c r="M41" s="315">
        <v>2</v>
      </c>
      <c r="N41" s="315">
        <v>12</v>
      </c>
      <c r="O41" s="323">
        <v>265</v>
      </c>
      <c r="P41" s="584">
        <v>54</v>
      </c>
      <c r="Q41" s="53"/>
      <c r="R41" s="53"/>
    </row>
    <row r="42" spans="1:18" ht="12" customHeight="1" x14ac:dyDescent="0.2">
      <c r="A42" s="86">
        <v>55</v>
      </c>
      <c r="B42" s="61" t="s">
        <v>166</v>
      </c>
      <c r="C42" s="319">
        <v>560</v>
      </c>
      <c r="D42" s="315">
        <v>245</v>
      </c>
      <c r="E42" s="315">
        <v>132</v>
      </c>
      <c r="F42" s="315">
        <v>192</v>
      </c>
      <c r="G42" s="315">
        <v>32</v>
      </c>
      <c r="H42" s="315">
        <v>51</v>
      </c>
      <c r="I42" s="315"/>
      <c r="J42" s="315">
        <v>27</v>
      </c>
      <c r="K42" s="315">
        <v>2</v>
      </c>
      <c r="L42" s="315">
        <v>40</v>
      </c>
      <c r="M42" s="315">
        <v>10</v>
      </c>
      <c r="N42" s="315">
        <v>80</v>
      </c>
      <c r="O42" s="323">
        <v>1371</v>
      </c>
      <c r="P42" s="584">
        <v>55</v>
      </c>
      <c r="Q42" s="53"/>
      <c r="R42" s="53"/>
    </row>
    <row r="43" spans="1:18" ht="12" customHeight="1" x14ac:dyDescent="0.2">
      <c r="A43" s="86">
        <v>61</v>
      </c>
      <c r="B43" s="61" t="s">
        <v>64</v>
      </c>
      <c r="C43" s="319">
        <v>291</v>
      </c>
      <c r="D43" s="315">
        <v>236</v>
      </c>
      <c r="E43" s="315">
        <v>122</v>
      </c>
      <c r="F43" s="315">
        <v>147</v>
      </c>
      <c r="G43" s="315">
        <v>44</v>
      </c>
      <c r="H43" s="315">
        <v>26</v>
      </c>
      <c r="I43" s="315">
        <v>1</v>
      </c>
      <c r="J43" s="315">
        <v>22</v>
      </c>
      <c r="K43" s="315">
        <v>1</v>
      </c>
      <c r="L43" s="315">
        <v>21</v>
      </c>
      <c r="M43" s="315">
        <v>10</v>
      </c>
      <c r="N43" s="315">
        <v>63</v>
      </c>
      <c r="O43" s="323">
        <v>984</v>
      </c>
      <c r="P43" s="584">
        <v>61</v>
      </c>
      <c r="Q43" s="53"/>
      <c r="R43" s="53"/>
    </row>
    <row r="44" spans="1:18" ht="12" customHeight="1" x14ac:dyDescent="0.2">
      <c r="A44" s="86">
        <v>62</v>
      </c>
      <c r="B44" s="61" t="s">
        <v>65</v>
      </c>
      <c r="C44" s="319">
        <v>69</v>
      </c>
      <c r="D44" s="315">
        <v>91</v>
      </c>
      <c r="E44" s="315">
        <v>55</v>
      </c>
      <c r="F44" s="315">
        <v>88</v>
      </c>
      <c r="G44" s="315">
        <v>18</v>
      </c>
      <c r="H44" s="315">
        <v>10</v>
      </c>
      <c r="I44" s="315">
        <v>1</v>
      </c>
      <c r="J44" s="315">
        <v>7</v>
      </c>
      <c r="K44" s="315"/>
      <c r="L44" s="315">
        <v>2</v>
      </c>
      <c r="M44" s="315">
        <v>4</v>
      </c>
      <c r="N44" s="315">
        <v>18</v>
      </c>
      <c r="O44" s="323">
        <v>363</v>
      </c>
      <c r="P44" s="584">
        <v>62</v>
      </c>
      <c r="Q44" s="53"/>
      <c r="R44" s="53"/>
    </row>
    <row r="45" spans="1:18" ht="12" customHeight="1" x14ac:dyDescent="0.2">
      <c r="A45" s="86">
        <v>63</v>
      </c>
      <c r="B45" s="61" t="s">
        <v>66</v>
      </c>
      <c r="C45" s="319">
        <v>48</v>
      </c>
      <c r="D45" s="315">
        <v>47</v>
      </c>
      <c r="E45" s="315">
        <v>32</v>
      </c>
      <c r="F45" s="315">
        <v>60</v>
      </c>
      <c r="G45" s="315">
        <v>8</v>
      </c>
      <c r="H45" s="315">
        <v>6</v>
      </c>
      <c r="I45" s="315"/>
      <c r="J45" s="315">
        <v>2</v>
      </c>
      <c r="K45" s="315"/>
      <c r="L45" s="315">
        <v>3</v>
      </c>
      <c r="M45" s="315">
        <v>1</v>
      </c>
      <c r="N45" s="315">
        <v>20</v>
      </c>
      <c r="O45" s="323">
        <v>227</v>
      </c>
      <c r="P45" s="584">
        <v>63</v>
      </c>
      <c r="Q45" s="53"/>
      <c r="R45" s="53"/>
    </row>
    <row r="46" spans="1:18" ht="12" customHeight="1" x14ac:dyDescent="0.2">
      <c r="A46" s="86">
        <v>64</v>
      </c>
      <c r="B46" s="61" t="s">
        <v>67</v>
      </c>
      <c r="C46" s="319">
        <v>21</v>
      </c>
      <c r="D46" s="315">
        <v>34</v>
      </c>
      <c r="E46" s="315">
        <v>8</v>
      </c>
      <c r="F46" s="315">
        <v>36</v>
      </c>
      <c r="G46" s="315">
        <v>12</v>
      </c>
      <c r="H46" s="315">
        <v>3</v>
      </c>
      <c r="I46" s="315">
        <v>1</v>
      </c>
      <c r="J46" s="315">
        <v>2</v>
      </c>
      <c r="K46" s="315"/>
      <c r="L46" s="315">
        <v>2</v>
      </c>
      <c r="M46" s="315">
        <v>3</v>
      </c>
      <c r="N46" s="315">
        <v>3</v>
      </c>
      <c r="O46" s="323">
        <v>125</v>
      </c>
      <c r="P46" s="584">
        <v>64</v>
      </c>
      <c r="Q46" s="53"/>
      <c r="R46" s="53"/>
    </row>
    <row r="47" spans="1:18" ht="12" customHeight="1" x14ac:dyDescent="0.2">
      <c r="A47" s="86">
        <v>65</v>
      </c>
      <c r="B47" s="61" t="s">
        <v>68</v>
      </c>
      <c r="C47" s="319">
        <v>64</v>
      </c>
      <c r="D47" s="315">
        <v>50</v>
      </c>
      <c r="E47" s="315">
        <v>40</v>
      </c>
      <c r="F47" s="315">
        <v>49</v>
      </c>
      <c r="G47" s="315">
        <v>12</v>
      </c>
      <c r="H47" s="315">
        <v>4</v>
      </c>
      <c r="I47" s="315"/>
      <c r="J47" s="315">
        <v>3</v>
      </c>
      <c r="K47" s="315"/>
      <c r="L47" s="315">
        <v>2</v>
      </c>
      <c r="M47" s="315">
        <v>3</v>
      </c>
      <c r="N47" s="315">
        <v>9</v>
      </c>
      <c r="O47" s="323">
        <v>236</v>
      </c>
      <c r="P47" s="584">
        <v>65</v>
      </c>
      <c r="Q47" s="53"/>
      <c r="R47" s="53"/>
    </row>
    <row r="48" spans="1:18" ht="12" customHeight="1" x14ac:dyDescent="0.2">
      <c r="A48" s="86">
        <v>66</v>
      </c>
      <c r="B48" s="61" t="s">
        <v>69</v>
      </c>
      <c r="C48" s="319">
        <v>293</v>
      </c>
      <c r="D48" s="315">
        <v>210</v>
      </c>
      <c r="E48" s="315">
        <v>106</v>
      </c>
      <c r="F48" s="315">
        <v>196</v>
      </c>
      <c r="G48" s="315">
        <v>44</v>
      </c>
      <c r="H48" s="315">
        <v>48</v>
      </c>
      <c r="I48" s="315">
        <v>1</v>
      </c>
      <c r="J48" s="315">
        <v>23</v>
      </c>
      <c r="K48" s="315">
        <v>1</v>
      </c>
      <c r="L48" s="315">
        <v>24</v>
      </c>
      <c r="M48" s="315">
        <v>7</v>
      </c>
      <c r="N48" s="315">
        <v>49</v>
      </c>
      <c r="O48" s="323">
        <v>1002</v>
      </c>
      <c r="P48" s="584">
        <v>66</v>
      </c>
      <c r="Q48" s="53"/>
      <c r="R48" s="53"/>
    </row>
    <row r="49" spans="1:18" ht="12" customHeight="1" x14ac:dyDescent="0.2">
      <c r="A49" s="86">
        <v>71</v>
      </c>
      <c r="B49" s="61" t="s">
        <v>70</v>
      </c>
      <c r="C49" s="319">
        <v>239</v>
      </c>
      <c r="D49" s="315">
        <v>158</v>
      </c>
      <c r="E49" s="315">
        <v>94</v>
      </c>
      <c r="F49" s="315">
        <v>115</v>
      </c>
      <c r="G49" s="315">
        <v>33</v>
      </c>
      <c r="H49" s="315">
        <v>18</v>
      </c>
      <c r="I49" s="315"/>
      <c r="J49" s="315">
        <v>16</v>
      </c>
      <c r="K49" s="315">
        <v>1</v>
      </c>
      <c r="L49" s="315">
        <v>21</v>
      </c>
      <c r="M49" s="315">
        <v>7</v>
      </c>
      <c r="N49" s="315">
        <v>41</v>
      </c>
      <c r="O49" s="323">
        <v>743</v>
      </c>
      <c r="P49" s="584">
        <v>71</v>
      </c>
      <c r="Q49" s="53"/>
      <c r="R49" s="53"/>
    </row>
    <row r="50" spans="1:18" ht="12" customHeight="1" x14ac:dyDescent="0.2">
      <c r="A50" s="86">
        <v>72</v>
      </c>
      <c r="B50" s="61" t="s">
        <v>71</v>
      </c>
      <c r="C50" s="319">
        <v>367</v>
      </c>
      <c r="D50" s="315">
        <v>258</v>
      </c>
      <c r="E50" s="315">
        <v>121</v>
      </c>
      <c r="F50" s="315">
        <v>263</v>
      </c>
      <c r="G50" s="315">
        <v>66</v>
      </c>
      <c r="H50" s="315">
        <v>34</v>
      </c>
      <c r="I50" s="315">
        <v>2</v>
      </c>
      <c r="J50" s="315">
        <v>19</v>
      </c>
      <c r="K50" s="315">
        <v>2</v>
      </c>
      <c r="L50" s="315">
        <v>35</v>
      </c>
      <c r="M50" s="315">
        <v>7</v>
      </c>
      <c r="N50" s="315">
        <v>52</v>
      </c>
      <c r="O50" s="323">
        <v>1226</v>
      </c>
      <c r="P50" s="584">
        <v>72</v>
      </c>
      <c r="Q50" s="53"/>
      <c r="R50" s="53"/>
    </row>
    <row r="51" spans="1:18" ht="12" customHeight="1" x14ac:dyDescent="0.2">
      <c r="A51" s="86">
        <v>81</v>
      </c>
      <c r="B51" s="61" t="s">
        <v>5</v>
      </c>
      <c r="C51" s="319">
        <v>225</v>
      </c>
      <c r="D51" s="315">
        <v>128</v>
      </c>
      <c r="E51" s="315">
        <v>74</v>
      </c>
      <c r="F51" s="315">
        <v>102</v>
      </c>
      <c r="G51" s="315">
        <v>22</v>
      </c>
      <c r="H51" s="315">
        <v>27</v>
      </c>
      <c r="I51" s="315"/>
      <c r="J51" s="315">
        <v>13</v>
      </c>
      <c r="K51" s="315">
        <v>4</v>
      </c>
      <c r="L51" s="315">
        <v>15</v>
      </c>
      <c r="M51" s="315">
        <v>6</v>
      </c>
      <c r="N51" s="315">
        <v>45</v>
      </c>
      <c r="O51" s="323">
        <v>661</v>
      </c>
      <c r="P51" s="584">
        <v>81</v>
      </c>
      <c r="Q51" s="53"/>
      <c r="R51" s="53"/>
    </row>
    <row r="52" spans="1:18" ht="12" customHeight="1" x14ac:dyDescent="0.2">
      <c r="A52" s="86">
        <v>82</v>
      </c>
      <c r="B52" s="61" t="s">
        <v>72</v>
      </c>
      <c r="C52" s="319">
        <v>395</v>
      </c>
      <c r="D52" s="315">
        <v>202</v>
      </c>
      <c r="E52" s="315">
        <v>119</v>
      </c>
      <c r="F52" s="315">
        <v>162</v>
      </c>
      <c r="G52" s="315">
        <v>57</v>
      </c>
      <c r="H52" s="315">
        <v>44</v>
      </c>
      <c r="I52" s="315">
        <v>1</v>
      </c>
      <c r="J52" s="315">
        <v>15</v>
      </c>
      <c r="K52" s="315">
        <v>1</v>
      </c>
      <c r="L52" s="315">
        <v>25</v>
      </c>
      <c r="M52" s="315">
        <v>10</v>
      </c>
      <c r="N52" s="315">
        <v>61</v>
      </c>
      <c r="O52" s="323">
        <v>1092</v>
      </c>
      <c r="P52" s="584">
        <v>82</v>
      </c>
      <c r="Q52" s="53"/>
      <c r="R52" s="53"/>
    </row>
    <row r="53" spans="1:18" ht="12" customHeight="1" x14ac:dyDescent="0.2">
      <c r="A53" s="86">
        <v>83</v>
      </c>
      <c r="B53" s="61" t="s">
        <v>73</v>
      </c>
      <c r="C53" s="319">
        <v>280</v>
      </c>
      <c r="D53" s="315">
        <v>170</v>
      </c>
      <c r="E53" s="315">
        <v>64</v>
      </c>
      <c r="F53" s="315">
        <v>100</v>
      </c>
      <c r="G53" s="315">
        <v>21</v>
      </c>
      <c r="H53" s="315">
        <v>18</v>
      </c>
      <c r="I53" s="315"/>
      <c r="J53" s="315">
        <v>12</v>
      </c>
      <c r="K53" s="315"/>
      <c r="L53" s="315">
        <v>22</v>
      </c>
      <c r="M53" s="315">
        <v>4</v>
      </c>
      <c r="N53" s="315">
        <v>54</v>
      </c>
      <c r="O53" s="323">
        <v>745</v>
      </c>
      <c r="P53" s="584">
        <v>83</v>
      </c>
      <c r="Q53" s="53"/>
      <c r="R53" s="53"/>
    </row>
    <row r="54" spans="1:18" ht="12" customHeight="1" x14ac:dyDescent="0.2">
      <c r="A54" s="86">
        <v>91</v>
      </c>
      <c r="B54" s="61" t="s">
        <v>74</v>
      </c>
      <c r="C54" s="319">
        <v>272</v>
      </c>
      <c r="D54" s="315">
        <v>103</v>
      </c>
      <c r="E54" s="315">
        <v>68</v>
      </c>
      <c r="F54" s="315">
        <v>97</v>
      </c>
      <c r="G54" s="315">
        <v>26</v>
      </c>
      <c r="H54" s="315">
        <v>14</v>
      </c>
      <c r="I54" s="315"/>
      <c r="J54" s="315">
        <v>12</v>
      </c>
      <c r="K54" s="315">
        <v>2</v>
      </c>
      <c r="L54" s="315">
        <v>10</v>
      </c>
      <c r="M54" s="315">
        <v>8</v>
      </c>
      <c r="N54" s="315">
        <v>62</v>
      </c>
      <c r="O54" s="323">
        <v>674</v>
      </c>
      <c r="P54" s="584">
        <v>91</v>
      </c>
      <c r="Q54" s="53"/>
      <c r="R54" s="53"/>
    </row>
    <row r="55" spans="1:18" ht="12" customHeight="1" x14ac:dyDescent="0.2">
      <c r="A55" s="86">
        <v>92</v>
      </c>
      <c r="B55" s="61" t="s">
        <v>75</v>
      </c>
      <c r="C55" s="319">
        <v>12</v>
      </c>
      <c r="D55" s="315">
        <v>1</v>
      </c>
      <c r="E55" s="315"/>
      <c r="F55" s="315">
        <v>2</v>
      </c>
      <c r="G55" s="315"/>
      <c r="H55" s="315"/>
      <c r="I55" s="315"/>
      <c r="J55" s="315">
        <v>1</v>
      </c>
      <c r="K55" s="315"/>
      <c r="L55" s="315"/>
      <c r="M55" s="315"/>
      <c r="N55" s="315">
        <v>1</v>
      </c>
      <c r="O55" s="323">
        <v>17</v>
      </c>
      <c r="P55" s="584">
        <v>92</v>
      </c>
      <c r="Q55" s="53"/>
      <c r="R55" s="53"/>
    </row>
    <row r="56" spans="1:18" ht="12" customHeight="1" x14ac:dyDescent="0.2">
      <c r="A56" s="86">
        <v>93</v>
      </c>
      <c r="B56" s="61" t="s">
        <v>76</v>
      </c>
      <c r="C56" s="319">
        <v>212</v>
      </c>
      <c r="D56" s="315">
        <v>156</v>
      </c>
      <c r="E56" s="315">
        <v>79</v>
      </c>
      <c r="F56" s="315">
        <v>90</v>
      </c>
      <c r="G56" s="315">
        <v>34</v>
      </c>
      <c r="H56" s="315">
        <v>28</v>
      </c>
      <c r="I56" s="315">
        <v>1</v>
      </c>
      <c r="J56" s="315">
        <v>17</v>
      </c>
      <c r="K56" s="315"/>
      <c r="L56" s="315">
        <v>26</v>
      </c>
      <c r="M56" s="315">
        <v>5</v>
      </c>
      <c r="N56" s="315">
        <v>48</v>
      </c>
      <c r="O56" s="323">
        <v>696</v>
      </c>
      <c r="P56" s="584">
        <v>93</v>
      </c>
      <c r="Q56" s="53"/>
      <c r="R56" s="53"/>
    </row>
    <row r="57" spans="1:18" ht="12" customHeight="1" x14ac:dyDescent="0.2">
      <c r="A57" s="86">
        <v>94</v>
      </c>
      <c r="B57" s="61" t="s">
        <v>77</v>
      </c>
      <c r="C57" s="319">
        <v>300</v>
      </c>
      <c r="D57" s="315">
        <v>246</v>
      </c>
      <c r="E57" s="315">
        <v>113</v>
      </c>
      <c r="F57" s="315">
        <v>132</v>
      </c>
      <c r="G57" s="315">
        <v>42</v>
      </c>
      <c r="H57" s="315">
        <v>30</v>
      </c>
      <c r="I57" s="315">
        <v>1</v>
      </c>
      <c r="J57" s="315">
        <v>13</v>
      </c>
      <c r="K57" s="315"/>
      <c r="L57" s="315">
        <v>27</v>
      </c>
      <c r="M57" s="315">
        <v>4</v>
      </c>
      <c r="N57" s="315">
        <v>67</v>
      </c>
      <c r="O57" s="323">
        <v>975</v>
      </c>
      <c r="P57" s="584">
        <v>94</v>
      </c>
      <c r="Q57" s="53"/>
      <c r="R57" s="53"/>
    </row>
    <row r="58" spans="1:18" ht="12" customHeight="1" x14ac:dyDescent="0.2">
      <c r="A58" s="86">
        <v>101</v>
      </c>
      <c r="B58" s="61" t="s">
        <v>78</v>
      </c>
      <c r="C58" s="319">
        <v>396</v>
      </c>
      <c r="D58" s="315">
        <v>292</v>
      </c>
      <c r="E58" s="315">
        <v>173</v>
      </c>
      <c r="F58" s="315">
        <v>237</v>
      </c>
      <c r="G58" s="315">
        <v>56</v>
      </c>
      <c r="H58" s="315">
        <v>42</v>
      </c>
      <c r="I58" s="315"/>
      <c r="J58" s="315">
        <v>32</v>
      </c>
      <c r="K58" s="315">
        <v>1</v>
      </c>
      <c r="L58" s="315">
        <v>36</v>
      </c>
      <c r="M58" s="315">
        <v>11</v>
      </c>
      <c r="N58" s="315">
        <v>68</v>
      </c>
      <c r="O58" s="323">
        <v>1344</v>
      </c>
      <c r="P58" s="584">
        <v>101</v>
      </c>
      <c r="Q58" s="53"/>
      <c r="R58" s="53"/>
    </row>
    <row r="59" spans="1:18" ht="12" customHeight="1" x14ac:dyDescent="0.2">
      <c r="A59" s="86">
        <v>102</v>
      </c>
      <c r="B59" s="61" t="s">
        <v>79</v>
      </c>
      <c r="C59" s="319">
        <v>5</v>
      </c>
      <c r="D59" s="315">
        <v>9</v>
      </c>
      <c r="E59" s="315">
        <v>9</v>
      </c>
      <c r="F59" s="315">
        <v>8</v>
      </c>
      <c r="G59" s="315">
        <v>2</v>
      </c>
      <c r="H59" s="315"/>
      <c r="I59" s="315"/>
      <c r="J59" s="315"/>
      <c r="K59" s="315"/>
      <c r="L59" s="315"/>
      <c r="M59" s="315">
        <v>1</v>
      </c>
      <c r="N59" s="315">
        <v>6</v>
      </c>
      <c r="O59" s="323">
        <v>40</v>
      </c>
      <c r="P59" s="584">
        <v>102</v>
      </c>
      <c r="Q59" s="53"/>
      <c r="R59" s="53"/>
    </row>
    <row r="60" spans="1:18" ht="12" customHeight="1" x14ac:dyDescent="0.2">
      <c r="A60" s="86">
        <v>103</v>
      </c>
      <c r="B60" s="61" t="s">
        <v>80</v>
      </c>
      <c r="C60" s="319">
        <v>99</v>
      </c>
      <c r="D60" s="315">
        <v>50</v>
      </c>
      <c r="E60" s="315">
        <v>25</v>
      </c>
      <c r="F60" s="315">
        <v>100</v>
      </c>
      <c r="G60" s="315">
        <v>16</v>
      </c>
      <c r="H60" s="315">
        <v>6</v>
      </c>
      <c r="I60" s="315">
        <v>1</v>
      </c>
      <c r="J60" s="315">
        <v>10</v>
      </c>
      <c r="K60" s="315"/>
      <c r="L60" s="315">
        <v>9</v>
      </c>
      <c r="M60" s="315">
        <v>3</v>
      </c>
      <c r="N60" s="315">
        <v>13</v>
      </c>
      <c r="O60" s="323">
        <v>332</v>
      </c>
      <c r="P60" s="584">
        <v>103</v>
      </c>
      <c r="Q60" s="53"/>
      <c r="R60" s="53"/>
    </row>
    <row r="61" spans="1:18" ht="12" customHeight="1" x14ac:dyDescent="0.2">
      <c r="A61" s="86">
        <v>105</v>
      </c>
      <c r="B61" s="61" t="s">
        <v>81</v>
      </c>
      <c r="C61" s="319">
        <v>60</v>
      </c>
      <c r="D61" s="315">
        <v>54</v>
      </c>
      <c r="E61" s="315">
        <v>22</v>
      </c>
      <c r="F61" s="315">
        <v>48</v>
      </c>
      <c r="G61" s="315">
        <v>10</v>
      </c>
      <c r="H61" s="315">
        <v>5</v>
      </c>
      <c r="I61" s="315">
        <v>1</v>
      </c>
      <c r="J61" s="315">
        <v>2</v>
      </c>
      <c r="K61" s="315"/>
      <c r="L61" s="315">
        <v>5</v>
      </c>
      <c r="M61" s="315">
        <v>3</v>
      </c>
      <c r="N61" s="315">
        <v>13</v>
      </c>
      <c r="O61" s="323">
        <v>223</v>
      </c>
      <c r="P61" s="584">
        <v>105</v>
      </c>
      <c r="Q61" s="53"/>
      <c r="R61" s="53"/>
    </row>
    <row r="62" spans="1:18" ht="12" customHeight="1" x14ac:dyDescent="0.2">
      <c r="A62" s="86">
        <v>106</v>
      </c>
      <c r="B62" s="61" t="s">
        <v>82</v>
      </c>
      <c r="C62" s="319">
        <v>156</v>
      </c>
      <c r="D62" s="315">
        <v>94</v>
      </c>
      <c r="E62" s="315">
        <v>47</v>
      </c>
      <c r="F62" s="315">
        <v>62</v>
      </c>
      <c r="G62" s="315">
        <v>10</v>
      </c>
      <c r="H62" s="315">
        <v>11</v>
      </c>
      <c r="I62" s="315"/>
      <c r="J62" s="315">
        <v>8</v>
      </c>
      <c r="K62" s="315">
        <v>1</v>
      </c>
      <c r="L62" s="315">
        <v>19</v>
      </c>
      <c r="M62" s="315">
        <v>6</v>
      </c>
      <c r="N62" s="315">
        <v>29</v>
      </c>
      <c r="O62" s="323">
        <v>443</v>
      </c>
      <c r="P62" s="584">
        <v>106</v>
      </c>
      <c r="Q62" s="53"/>
      <c r="R62" s="53"/>
    </row>
    <row r="63" spans="1:18" ht="12" customHeight="1" x14ac:dyDescent="0.2">
      <c r="A63" s="86">
        <v>107</v>
      </c>
      <c r="B63" s="61" t="s">
        <v>83</v>
      </c>
      <c r="C63" s="319">
        <v>279</v>
      </c>
      <c r="D63" s="315">
        <v>213</v>
      </c>
      <c r="E63" s="315">
        <v>118</v>
      </c>
      <c r="F63" s="315">
        <v>155</v>
      </c>
      <c r="G63" s="315">
        <v>42</v>
      </c>
      <c r="H63" s="315">
        <v>32</v>
      </c>
      <c r="I63" s="315">
        <v>1</v>
      </c>
      <c r="J63" s="315">
        <v>5</v>
      </c>
      <c r="K63" s="315">
        <v>1</v>
      </c>
      <c r="L63" s="315">
        <v>32</v>
      </c>
      <c r="M63" s="315">
        <v>9</v>
      </c>
      <c r="N63" s="315">
        <v>48</v>
      </c>
      <c r="O63" s="323">
        <v>935</v>
      </c>
      <c r="P63" s="584">
        <v>107</v>
      </c>
      <c r="Q63" s="53"/>
      <c r="R63" s="53"/>
    </row>
    <row r="64" spans="1:18" ht="12" customHeight="1" x14ac:dyDescent="0.2">
      <c r="A64" s="86">
        <v>108</v>
      </c>
      <c r="B64" s="61" t="s">
        <v>84</v>
      </c>
      <c r="C64" s="319">
        <v>172</v>
      </c>
      <c r="D64" s="315">
        <v>104</v>
      </c>
      <c r="E64" s="315">
        <v>69</v>
      </c>
      <c r="F64" s="315">
        <v>65</v>
      </c>
      <c r="G64" s="315">
        <v>11</v>
      </c>
      <c r="H64" s="315">
        <v>12</v>
      </c>
      <c r="I64" s="315"/>
      <c r="J64" s="315">
        <v>7</v>
      </c>
      <c r="K64" s="315">
        <v>1</v>
      </c>
      <c r="L64" s="315">
        <v>14</v>
      </c>
      <c r="M64" s="315">
        <v>5</v>
      </c>
      <c r="N64" s="315">
        <v>37</v>
      </c>
      <c r="O64" s="323">
        <v>497</v>
      </c>
      <c r="P64" s="584">
        <v>108</v>
      </c>
      <c r="Q64" s="53"/>
      <c r="R64" s="53"/>
    </row>
    <row r="65" spans="1:18" ht="12" customHeight="1" x14ac:dyDescent="0.2">
      <c r="A65" s="86">
        <v>109</v>
      </c>
      <c r="B65" s="61" t="s">
        <v>145</v>
      </c>
      <c r="C65" s="319">
        <v>33</v>
      </c>
      <c r="D65" s="315">
        <v>36</v>
      </c>
      <c r="E65" s="315">
        <v>34</v>
      </c>
      <c r="F65" s="315">
        <v>43</v>
      </c>
      <c r="G65" s="315">
        <v>15</v>
      </c>
      <c r="H65" s="315">
        <v>10</v>
      </c>
      <c r="I65" s="315"/>
      <c r="J65" s="315">
        <v>3</v>
      </c>
      <c r="K65" s="315">
        <v>1</v>
      </c>
      <c r="L65" s="315">
        <v>7</v>
      </c>
      <c r="M65" s="315">
        <v>2</v>
      </c>
      <c r="N65" s="315">
        <v>12</v>
      </c>
      <c r="O65" s="323">
        <v>196</v>
      </c>
      <c r="P65" s="584">
        <v>109</v>
      </c>
      <c r="Q65" s="53"/>
      <c r="R65" s="53"/>
    </row>
    <row r="66" spans="1:18" ht="12" customHeight="1" x14ac:dyDescent="0.2">
      <c r="A66" s="86">
        <v>111</v>
      </c>
      <c r="B66" s="61" t="s">
        <v>85</v>
      </c>
      <c r="C66" s="320">
        <v>1066</v>
      </c>
      <c r="D66" s="316">
        <v>395</v>
      </c>
      <c r="E66" s="316">
        <v>185</v>
      </c>
      <c r="F66" s="316">
        <v>239</v>
      </c>
      <c r="G66" s="316">
        <v>72</v>
      </c>
      <c r="H66" s="316">
        <v>103</v>
      </c>
      <c r="I66" s="316">
        <v>1</v>
      </c>
      <c r="J66" s="316">
        <v>31</v>
      </c>
      <c r="K66" s="316">
        <v>2</v>
      </c>
      <c r="L66" s="316">
        <v>59</v>
      </c>
      <c r="M66" s="316">
        <v>15</v>
      </c>
      <c r="N66" s="316">
        <v>140</v>
      </c>
      <c r="O66" s="323">
        <v>2308</v>
      </c>
      <c r="P66" s="584">
        <v>111</v>
      </c>
      <c r="Q66" s="53"/>
      <c r="R66" s="53"/>
    </row>
    <row r="67" spans="1:18" ht="12" customHeight="1" x14ac:dyDescent="0.2">
      <c r="A67" s="86">
        <v>112</v>
      </c>
      <c r="B67" s="61" t="s">
        <v>86</v>
      </c>
      <c r="C67" s="320">
        <v>1137</v>
      </c>
      <c r="D67" s="316">
        <v>463</v>
      </c>
      <c r="E67" s="316">
        <v>183</v>
      </c>
      <c r="F67" s="316">
        <v>359</v>
      </c>
      <c r="G67" s="316">
        <v>76</v>
      </c>
      <c r="H67" s="316">
        <v>159</v>
      </c>
      <c r="I67" s="316">
        <v>2</v>
      </c>
      <c r="J67" s="316">
        <v>31</v>
      </c>
      <c r="K67" s="316">
        <v>5</v>
      </c>
      <c r="L67" s="316">
        <v>74</v>
      </c>
      <c r="M67" s="316">
        <v>20</v>
      </c>
      <c r="N67" s="316">
        <v>185</v>
      </c>
      <c r="O67" s="323">
        <v>2694</v>
      </c>
      <c r="P67" s="584">
        <v>112</v>
      </c>
      <c r="Q67" s="53"/>
      <c r="R67" s="53"/>
    </row>
    <row r="68" spans="1:18" ht="12" customHeight="1" x14ac:dyDescent="0.2">
      <c r="A68" s="86">
        <v>113</v>
      </c>
      <c r="B68" s="61" t="s">
        <v>87</v>
      </c>
      <c r="C68" s="320">
        <v>54</v>
      </c>
      <c r="D68" s="316">
        <v>26</v>
      </c>
      <c r="E68" s="316">
        <v>22</v>
      </c>
      <c r="F68" s="316">
        <v>44</v>
      </c>
      <c r="G68" s="316">
        <v>15</v>
      </c>
      <c r="H68" s="316">
        <v>6</v>
      </c>
      <c r="I68" s="316"/>
      <c r="J68" s="316">
        <v>2</v>
      </c>
      <c r="K68" s="316"/>
      <c r="L68" s="316">
        <v>6</v>
      </c>
      <c r="M68" s="316">
        <v>1</v>
      </c>
      <c r="N68" s="316">
        <v>6</v>
      </c>
      <c r="O68" s="323">
        <v>182</v>
      </c>
      <c r="P68" s="584">
        <v>113</v>
      </c>
      <c r="Q68" s="53"/>
      <c r="R68" s="53"/>
    </row>
    <row r="69" spans="1:18" ht="12" customHeight="1" x14ac:dyDescent="0.2">
      <c r="A69" s="86">
        <v>121</v>
      </c>
      <c r="B69" s="61" t="s">
        <v>61</v>
      </c>
      <c r="C69" s="319">
        <v>1515</v>
      </c>
      <c r="D69" s="315">
        <v>465</v>
      </c>
      <c r="E69" s="315">
        <v>218</v>
      </c>
      <c r="F69" s="315">
        <v>313</v>
      </c>
      <c r="G69" s="315">
        <v>87</v>
      </c>
      <c r="H69" s="315">
        <v>139</v>
      </c>
      <c r="I69" s="315">
        <v>2</v>
      </c>
      <c r="J69" s="315">
        <v>46</v>
      </c>
      <c r="K69" s="315">
        <v>4</v>
      </c>
      <c r="L69" s="315">
        <v>83</v>
      </c>
      <c r="M69" s="315">
        <v>25</v>
      </c>
      <c r="N69" s="315">
        <v>223</v>
      </c>
      <c r="O69" s="323">
        <v>3120</v>
      </c>
      <c r="P69" s="584">
        <v>121</v>
      </c>
      <c r="Q69" s="53"/>
      <c r="R69" s="53"/>
    </row>
    <row r="70" spans="1:18" ht="12" customHeight="1" x14ac:dyDescent="0.2">
      <c r="A70" s="86">
        <v>122</v>
      </c>
      <c r="B70" s="61" t="s">
        <v>62</v>
      </c>
      <c r="C70" s="319">
        <v>1066</v>
      </c>
      <c r="D70" s="315">
        <v>513</v>
      </c>
      <c r="E70" s="315">
        <v>193</v>
      </c>
      <c r="F70" s="315">
        <v>289</v>
      </c>
      <c r="G70" s="315">
        <v>75</v>
      </c>
      <c r="H70" s="315">
        <v>109</v>
      </c>
      <c r="I70" s="315">
        <v>2</v>
      </c>
      <c r="J70" s="315">
        <v>40</v>
      </c>
      <c r="K70" s="315">
        <v>1</v>
      </c>
      <c r="L70" s="315">
        <v>101</v>
      </c>
      <c r="M70" s="315">
        <v>22</v>
      </c>
      <c r="N70" s="315">
        <v>156</v>
      </c>
      <c r="O70" s="323">
        <v>2567</v>
      </c>
      <c r="P70" s="584">
        <v>122</v>
      </c>
      <c r="Q70" s="53"/>
      <c r="R70" s="53"/>
    </row>
    <row r="71" spans="1:18" ht="12" customHeight="1" x14ac:dyDescent="0.2">
      <c r="A71" s="86">
        <v>123</v>
      </c>
      <c r="B71" s="61" t="s">
        <v>63</v>
      </c>
      <c r="C71" s="319">
        <v>409</v>
      </c>
      <c r="D71" s="315">
        <v>247</v>
      </c>
      <c r="E71" s="315">
        <v>112</v>
      </c>
      <c r="F71" s="315">
        <v>173</v>
      </c>
      <c r="G71" s="315">
        <v>44</v>
      </c>
      <c r="H71" s="315">
        <v>44</v>
      </c>
      <c r="I71" s="315">
        <v>1</v>
      </c>
      <c r="J71" s="315">
        <v>20</v>
      </c>
      <c r="K71" s="315">
        <v>4</v>
      </c>
      <c r="L71" s="315">
        <v>22</v>
      </c>
      <c r="M71" s="315">
        <v>18</v>
      </c>
      <c r="N71" s="315">
        <v>68</v>
      </c>
      <c r="O71" s="323">
        <v>1162</v>
      </c>
      <c r="P71" s="584">
        <v>123</v>
      </c>
      <c r="Q71" s="53"/>
      <c r="R71" s="53"/>
    </row>
    <row r="72" spans="1:18" ht="11.45" customHeight="1" x14ac:dyDescent="0.2">
      <c r="A72" s="86"/>
      <c r="B72" s="61"/>
      <c r="C72" s="319"/>
      <c r="D72" s="315"/>
      <c r="E72" s="315"/>
      <c r="F72" s="315"/>
      <c r="G72" s="315"/>
      <c r="H72" s="315"/>
      <c r="I72" s="315"/>
      <c r="J72" s="315"/>
      <c r="K72" s="315"/>
      <c r="L72" s="315"/>
      <c r="M72" s="315"/>
      <c r="N72" s="315"/>
      <c r="O72" s="323"/>
      <c r="P72" s="584"/>
      <c r="Q72" s="53"/>
      <c r="R72" s="53"/>
    </row>
    <row r="73" spans="1:18" ht="12" customHeight="1" x14ac:dyDescent="0.2">
      <c r="A73" s="85">
        <v>1</v>
      </c>
      <c r="B73" s="86" t="s">
        <v>2</v>
      </c>
      <c r="C73" s="321">
        <v>4290</v>
      </c>
      <c r="D73" s="312">
        <v>1026</v>
      </c>
      <c r="E73" s="312">
        <v>456</v>
      </c>
      <c r="F73" s="312">
        <v>609</v>
      </c>
      <c r="G73" s="312">
        <v>199</v>
      </c>
      <c r="H73" s="312">
        <v>518</v>
      </c>
      <c r="I73" s="312">
        <v>15</v>
      </c>
      <c r="J73" s="312">
        <v>118</v>
      </c>
      <c r="K73" s="312">
        <v>10</v>
      </c>
      <c r="L73" s="312">
        <v>222</v>
      </c>
      <c r="M73" s="312">
        <v>54</v>
      </c>
      <c r="N73" s="312">
        <v>485</v>
      </c>
      <c r="O73" s="747">
        <v>8002</v>
      </c>
      <c r="P73" s="85">
        <v>1</v>
      </c>
      <c r="Q73" s="53"/>
      <c r="R73" s="53"/>
    </row>
    <row r="74" spans="1:18" ht="12" customHeight="1" x14ac:dyDescent="0.2">
      <c r="A74" s="85">
        <v>2</v>
      </c>
      <c r="B74" s="86" t="s">
        <v>6</v>
      </c>
      <c r="C74" s="321">
        <v>3267</v>
      </c>
      <c r="D74" s="312">
        <v>1282</v>
      </c>
      <c r="E74" s="312">
        <v>732</v>
      </c>
      <c r="F74" s="312">
        <v>884</v>
      </c>
      <c r="G74" s="312">
        <v>463</v>
      </c>
      <c r="H74" s="312">
        <v>252</v>
      </c>
      <c r="I74" s="312">
        <v>6</v>
      </c>
      <c r="J74" s="312">
        <v>93</v>
      </c>
      <c r="K74" s="312">
        <v>14</v>
      </c>
      <c r="L74" s="312">
        <v>308</v>
      </c>
      <c r="M74" s="312">
        <v>91</v>
      </c>
      <c r="N74" s="312">
        <v>607</v>
      </c>
      <c r="O74" s="747">
        <v>7999</v>
      </c>
      <c r="P74" s="85">
        <v>2</v>
      </c>
      <c r="Q74" s="53"/>
      <c r="R74" s="53"/>
    </row>
    <row r="75" spans="1:18" ht="12" customHeight="1" x14ac:dyDescent="0.2">
      <c r="A75" s="85">
        <v>3</v>
      </c>
      <c r="B75" s="86" t="s">
        <v>10</v>
      </c>
      <c r="C75" s="321">
        <v>4264</v>
      </c>
      <c r="D75" s="312">
        <v>1621</v>
      </c>
      <c r="E75" s="312">
        <v>853</v>
      </c>
      <c r="F75" s="312">
        <v>1123</v>
      </c>
      <c r="G75" s="312">
        <v>420</v>
      </c>
      <c r="H75" s="312">
        <v>419</v>
      </c>
      <c r="I75" s="312">
        <v>5</v>
      </c>
      <c r="J75" s="312">
        <v>155</v>
      </c>
      <c r="K75" s="312">
        <v>12</v>
      </c>
      <c r="L75" s="312">
        <v>315</v>
      </c>
      <c r="M75" s="312">
        <v>91</v>
      </c>
      <c r="N75" s="312">
        <v>676</v>
      </c>
      <c r="O75" s="747">
        <v>9954</v>
      </c>
      <c r="P75" s="85">
        <v>3</v>
      </c>
      <c r="Q75" s="53"/>
      <c r="R75" s="53"/>
    </row>
    <row r="76" spans="1:18" ht="12" customHeight="1" x14ac:dyDescent="0.2">
      <c r="A76" s="85">
        <v>4</v>
      </c>
      <c r="B76" s="86" t="s">
        <v>3</v>
      </c>
      <c r="C76" s="321">
        <v>3296</v>
      </c>
      <c r="D76" s="312">
        <v>1616</v>
      </c>
      <c r="E76" s="312">
        <v>703</v>
      </c>
      <c r="F76" s="312">
        <v>1141</v>
      </c>
      <c r="G76" s="312">
        <v>350</v>
      </c>
      <c r="H76" s="312">
        <v>379</v>
      </c>
      <c r="I76" s="312">
        <v>13</v>
      </c>
      <c r="J76" s="312">
        <v>161</v>
      </c>
      <c r="K76" s="312">
        <v>13</v>
      </c>
      <c r="L76" s="312">
        <v>258</v>
      </c>
      <c r="M76" s="312">
        <v>83</v>
      </c>
      <c r="N76" s="312">
        <v>548</v>
      </c>
      <c r="O76" s="747">
        <v>8561</v>
      </c>
      <c r="P76" s="85">
        <v>4</v>
      </c>
      <c r="Q76" s="53"/>
      <c r="R76" s="53"/>
    </row>
    <row r="77" spans="1:18" ht="12" customHeight="1" x14ac:dyDescent="0.2">
      <c r="A77" s="85">
        <v>5</v>
      </c>
      <c r="B77" s="86" t="s">
        <v>7</v>
      </c>
      <c r="C77" s="321">
        <v>1773</v>
      </c>
      <c r="D77" s="312">
        <v>1070</v>
      </c>
      <c r="E77" s="312">
        <v>538</v>
      </c>
      <c r="F77" s="312">
        <v>723</v>
      </c>
      <c r="G77" s="312">
        <v>157</v>
      </c>
      <c r="H77" s="312">
        <v>167</v>
      </c>
      <c r="I77" s="312">
        <v>3</v>
      </c>
      <c r="J77" s="312">
        <v>86</v>
      </c>
      <c r="K77" s="312">
        <v>8</v>
      </c>
      <c r="L77" s="312">
        <v>134</v>
      </c>
      <c r="M77" s="312">
        <v>38</v>
      </c>
      <c r="N77" s="312">
        <v>314</v>
      </c>
      <c r="O77" s="747">
        <v>5011</v>
      </c>
      <c r="P77" s="85">
        <v>5</v>
      </c>
      <c r="Q77" s="53"/>
      <c r="R77" s="53"/>
    </row>
    <row r="78" spans="1:18" ht="12" customHeight="1" x14ac:dyDescent="0.2">
      <c r="A78" s="85">
        <v>6</v>
      </c>
      <c r="B78" s="86" t="s">
        <v>11</v>
      </c>
      <c r="C78" s="321">
        <v>786</v>
      </c>
      <c r="D78" s="312">
        <v>668</v>
      </c>
      <c r="E78" s="312">
        <v>363</v>
      </c>
      <c r="F78" s="312">
        <v>576</v>
      </c>
      <c r="G78" s="312">
        <v>138</v>
      </c>
      <c r="H78" s="312">
        <v>97</v>
      </c>
      <c r="I78" s="312">
        <v>4</v>
      </c>
      <c r="J78" s="312">
        <v>59</v>
      </c>
      <c r="K78" s="312">
        <v>2</v>
      </c>
      <c r="L78" s="312">
        <v>54</v>
      </c>
      <c r="M78" s="312">
        <v>28</v>
      </c>
      <c r="N78" s="312">
        <v>162</v>
      </c>
      <c r="O78" s="747">
        <v>2937</v>
      </c>
      <c r="P78" s="85">
        <v>6</v>
      </c>
      <c r="Q78" s="53"/>
      <c r="R78" s="53"/>
    </row>
    <row r="79" spans="1:18" ht="12" customHeight="1" x14ac:dyDescent="0.2">
      <c r="A79" s="85">
        <v>7</v>
      </c>
      <c r="B79" s="86" t="s">
        <v>4</v>
      </c>
      <c r="C79" s="321">
        <v>606</v>
      </c>
      <c r="D79" s="312">
        <v>416</v>
      </c>
      <c r="E79" s="312">
        <v>215</v>
      </c>
      <c r="F79" s="312">
        <v>378</v>
      </c>
      <c r="G79" s="312">
        <v>99</v>
      </c>
      <c r="H79" s="312">
        <v>52</v>
      </c>
      <c r="I79" s="312">
        <v>2</v>
      </c>
      <c r="J79" s="312">
        <v>35</v>
      </c>
      <c r="K79" s="312">
        <v>3</v>
      </c>
      <c r="L79" s="312">
        <v>56</v>
      </c>
      <c r="M79" s="312">
        <v>14</v>
      </c>
      <c r="N79" s="312">
        <v>93</v>
      </c>
      <c r="O79" s="747">
        <v>1969</v>
      </c>
      <c r="P79" s="85">
        <v>7</v>
      </c>
      <c r="Q79" s="53"/>
      <c r="R79" s="53"/>
    </row>
    <row r="80" spans="1:18" ht="12" customHeight="1" x14ac:dyDescent="0.2">
      <c r="A80" s="85">
        <v>8</v>
      </c>
      <c r="B80" s="86" t="s">
        <v>5</v>
      </c>
      <c r="C80" s="321">
        <v>900</v>
      </c>
      <c r="D80" s="312">
        <v>500</v>
      </c>
      <c r="E80" s="312">
        <v>257</v>
      </c>
      <c r="F80" s="312">
        <v>364</v>
      </c>
      <c r="G80" s="312">
        <v>100</v>
      </c>
      <c r="H80" s="312">
        <v>89</v>
      </c>
      <c r="I80" s="312">
        <v>1</v>
      </c>
      <c r="J80" s="312">
        <v>40</v>
      </c>
      <c r="K80" s="312">
        <v>5</v>
      </c>
      <c r="L80" s="312">
        <v>62</v>
      </c>
      <c r="M80" s="312">
        <v>20</v>
      </c>
      <c r="N80" s="312">
        <v>160</v>
      </c>
      <c r="O80" s="747">
        <v>2498</v>
      </c>
      <c r="P80" s="85">
        <v>8</v>
      </c>
      <c r="Q80" s="53"/>
      <c r="R80" s="53"/>
    </row>
    <row r="81" spans="1:18" ht="12" customHeight="1" x14ac:dyDescent="0.2">
      <c r="A81" s="85">
        <v>9</v>
      </c>
      <c r="B81" s="86" t="s">
        <v>8</v>
      </c>
      <c r="C81" s="321">
        <v>796</v>
      </c>
      <c r="D81" s="312">
        <v>506</v>
      </c>
      <c r="E81" s="312">
        <v>260</v>
      </c>
      <c r="F81" s="312">
        <v>321</v>
      </c>
      <c r="G81" s="312">
        <v>102</v>
      </c>
      <c r="H81" s="312">
        <v>72</v>
      </c>
      <c r="I81" s="312">
        <v>2</v>
      </c>
      <c r="J81" s="312">
        <v>43</v>
      </c>
      <c r="K81" s="312">
        <v>2</v>
      </c>
      <c r="L81" s="312">
        <v>63</v>
      </c>
      <c r="M81" s="312">
        <v>17</v>
      </c>
      <c r="N81" s="312">
        <v>178</v>
      </c>
      <c r="O81" s="747">
        <v>2362</v>
      </c>
      <c r="P81" s="85">
        <v>9</v>
      </c>
      <c r="Q81" s="53"/>
      <c r="R81" s="53"/>
    </row>
    <row r="82" spans="1:18" ht="12" customHeight="1" x14ac:dyDescent="0.2">
      <c r="A82" s="85">
        <v>10</v>
      </c>
      <c r="B82" s="86" t="s">
        <v>9</v>
      </c>
      <c r="C82" s="321">
        <v>1200</v>
      </c>
      <c r="D82" s="312">
        <v>852</v>
      </c>
      <c r="E82" s="312">
        <v>497</v>
      </c>
      <c r="F82" s="312">
        <v>718</v>
      </c>
      <c r="G82" s="312">
        <v>162</v>
      </c>
      <c r="H82" s="312">
        <v>118</v>
      </c>
      <c r="I82" s="312">
        <v>3</v>
      </c>
      <c r="J82" s="312">
        <v>67</v>
      </c>
      <c r="K82" s="312">
        <v>5</v>
      </c>
      <c r="L82" s="312">
        <v>122</v>
      </c>
      <c r="M82" s="312">
        <v>40</v>
      </c>
      <c r="N82" s="312">
        <v>226</v>
      </c>
      <c r="O82" s="747">
        <v>4010</v>
      </c>
      <c r="P82" s="85">
        <v>10</v>
      </c>
      <c r="Q82" s="53"/>
      <c r="R82" s="53"/>
    </row>
    <row r="83" spans="1:18" ht="12" customHeight="1" x14ac:dyDescent="0.2">
      <c r="A83" s="85">
        <v>11</v>
      </c>
      <c r="B83" s="86" t="s">
        <v>93</v>
      </c>
      <c r="C83" s="321">
        <v>2257</v>
      </c>
      <c r="D83" s="312">
        <v>884</v>
      </c>
      <c r="E83" s="312">
        <v>390</v>
      </c>
      <c r="F83" s="312">
        <v>642</v>
      </c>
      <c r="G83" s="312">
        <v>163</v>
      </c>
      <c r="H83" s="312">
        <v>268</v>
      </c>
      <c r="I83" s="312">
        <v>3</v>
      </c>
      <c r="J83" s="312">
        <v>64</v>
      </c>
      <c r="K83" s="312">
        <v>7</v>
      </c>
      <c r="L83" s="312">
        <v>139</v>
      </c>
      <c r="M83" s="312">
        <v>36</v>
      </c>
      <c r="N83" s="312">
        <v>331</v>
      </c>
      <c r="O83" s="747">
        <v>5184</v>
      </c>
      <c r="P83" s="85">
        <v>11</v>
      </c>
      <c r="Q83" s="53"/>
      <c r="R83" s="53"/>
    </row>
    <row r="84" spans="1:18" ht="12" customHeight="1" x14ac:dyDescent="0.2">
      <c r="A84" s="85">
        <v>12</v>
      </c>
      <c r="B84" s="86" t="s">
        <v>165</v>
      </c>
      <c r="C84" s="321">
        <v>2990</v>
      </c>
      <c r="D84" s="312">
        <v>1225</v>
      </c>
      <c r="E84" s="312">
        <v>523</v>
      </c>
      <c r="F84" s="312">
        <v>775</v>
      </c>
      <c r="G84" s="312">
        <v>206</v>
      </c>
      <c r="H84" s="312">
        <v>292</v>
      </c>
      <c r="I84" s="312">
        <v>5</v>
      </c>
      <c r="J84" s="312">
        <v>106</v>
      </c>
      <c r="K84" s="312">
        <v>9</v>
      </c>
      <c r="L84" s="312">
        <v>206</v>
      </c>
      <c r="M84" s="312">
        <v>65</v>
      </c>
      <c r="N84" s="312">
        <v>447</v>
      </c>
      <c r="O84" s="747">
        <v>6849</v>
      </c>
      <c r="P84" s="85">
        <v>12</v>
      </c>
      <c r="Q84" s="53"/>
      <c r="R84" s="53"/>
    </row>
    <row r="85" spans="1:18" ht="11.45" customHeight="1" x14ac:dyDescent="0.2">
      <c r="A85" s="85"/>
      <c r="B85" s="86"/>
      <c r="C85" s="321"/>
      <c r="D85" s="312"/>
      <c r="E85" s="312"/>
      <c r="F85" s="312"/>
      <c r="G85" s="312"/>
      <c r="H85" s="312"/>
      <c r="I85" s="312"/>
      <c r="J85" s="312"/>
      <c r="K85" s="312"/>
      <c r="L85" s="312"/>
      <c r="M85" s="312"/>
      <c r="N85" s="312"/>
      <c r="O85" s="323"/>
      <c r="P85" s="85"/>
      <c r="Q85" s="53"/>
      <c r="R85" s="53"/>
    </row>
    <row r="86" spans="1:18" ht="12" customHeight="1" x14ac:dyDescent="0.2">
      <c r="A86" s="86"/>
      <c r="B86" s="317" t="s">
        <v>20</v>
      </c>
      <c r="C86" s="322">
        <v>26425</v>
      </c>
      <c r="D86" s="318">
        <v>11666</v>
      </c>
      <c r="E86" s="318">
        <v>5787</v>
      </c>
      <c r="F86" s="318">
        <v>8254</v>
      </c>
      <c r="G86" s="318">
        <v>2559</v>
      </c>
      <c r="H86" s="318">
        <v>2723</v>
      </c>
      <c r="I86" s="318">
        <v>62</v>
      </c>
      <c r="J86" s="318">
        <v>1027</v>
      </c>
      <c r="K86" s="318">
        <v>90</v>
      </c>
      <c r="L86" s="318">
        <v>1939</v>
      </c>
      <c r="M86" s="318">
        <v>577</v>
      </c>
      <c r="N86" s="318">
        <v>4227</v>
      </c>
      <c r="O86" s="748">
        <v>65336</v>
      </c>
      <c r="P86" s="574" t="s">
        <v>247</v>
      </c>
      <c r="Q86" s="53"/>
      <c r="R86" s="53"/>
    </row>
    <row r="87" spans="1:18" ht="8.4499999999999993" customHeight="1" x14ac:dyDescent="0.2">
      <c r="A87" s="72"/>
      <c r="B87" s="72"/>
      <c r="C87" s="72"/>
      <c r="D87" s="240"/>
      <c r="E87" s="240"/>
      <c r="F87" s="72"/>
      <c r="G87" s="72"/>
      <c r="H87" s="72"/>
      <c r="I87" s="72"/>
      <c r="J87" s="72"/>
      <c r="K87" s="72"/>
      <c r="L87" s="72"/>
      <c r="M87" s="72"/>
      <c r="N87" s="72"/>
      <c r="O87" s="72"/>
      <c r="P87" s="72"/>
      <c r="Q87" s="53"/>
      <c r="R87" s="53"/>
    </row>
    <row r="88" spans="1:18" ht="7.9" customHeight="1" x14ac:dyDescent="0.2">
      <c r="A88" s="55"/>
      <c r="B88" s="55"/>
      <c r="C88" s="55"/>
      <c r="D88" s="64"/>
      <c r="E88" s="64"/>
      <c r="F88" s="55"/>
      <c r="G88" s="55"/>
      <c r="H88" s="55"/>
      <c r="I88" s="55"/>
      <c r="J88" s="55"/>
      <c r="K88" s="55"/>
      <c r="L88" s="55"/>
      <c r="M88" s="55"/>
      <c r="N88" s="55"/>
      <c r="O88" s="55"/>
      <c r="P88" s="55"/>
      <c r="Q88" s="53"/>
      <c r="R88" s="53"/>
    </row>
    <row r="89" spans="1:18" ht="9.6" customHeight="1" x14ac:dyDescent="0.2">
      <c r="A89" s="313" t="s">
        <v>219</v>
      </c>
      <c r="B89" s="311"/>
      <c r="C89" s="303"/>
      <c r="D89" s="303"/>
      <c r="E89" s="303"/>
      <c r="F89" s="303"/>
      <c r="G89" s="303"/>
      <c r="H89" s="303"/>
      <c r="I89" s="303"/>
      <c r="J89" s="303"/>
      <c r="K89" s="303"/>
      <c r="L89" s="303"/>
      <c r="M89" s="303"/>
      <c r="N89" s="303"/>
      <c r="P89" s="314" t="s">
        <v>234</v>
      </c>
      <c r="Q89" s="53"/>
      <c r="R89" s="53"/>
    </row>
    <row r="90" spans="1:18" ht="12" customHeight="1" x14ac:dyDescent="0.2">
      <c r="A90" s="53"/>
      <c r="B90" s="53"/>
      <c r="C90" s="53"/>
      <c r="D90" s="53"/>
      <c r="E90" s="53"/>
      <c r="F90" s="53"/>
      <c r="G90" s="53"/>
      <c r="H90" s="53"/>
      <c r="I90" s="53"/>
      <c r="J90" s="53"/>
      <c r="K90" s="53"/>
      <c r="L90" s="53"/>
      <c r="M90" s="53"/>
      <c r="N90" s="53"/>
      <c r="O90" s="53"/>
      <c r="P90" s="53"/>
      <c r="Q90" s="53"/>
      <c r="R90" s="53"/>
    </row>
    <row r="91" spans="1:18" x14ac:dyDescent="0.2">
      <c r="A91" s="53"/>
      <c r="B91" s="53"/>
      <c r="C91" s="53"/>
      <c r="D91" s="53"/>
      <c r="E91" s="129"/>
      <c r="F91" s="53"/>
      <c r="G91" s="53"/>
      <c r="H91" s="53"/>
      <c r="I91" s="53"/>
      <c r="J91" s="53"/>
      <c r="K91" s="53"/>
      <c r="L91" s="53"/>
      <c r="M91" s="53"/>
      <c r="N91" s="53"/>
      <c r="O91" s="53"/>
      <c r="P91" s="53"/>
      <c r="Q91" s="53"/>
      <c r="R91" s="53"/>
    </row>
    <row r="92" spans="1:18" x14ac:dyDescent="0.2">
      <c r="A92" s="53"/>
      <c r="B92" s="53"/>
      <c r="C92" s="53"/>
      <c r="D92" s="53"/>
      <c r="E92" s="53"/>
      <c r="F92" s="53"/>
      <c r="G92" s="53"/>
      <c r="H92" s="53"/>
      <c r="I92" s="53"/>
      <c r="J92" s="53"/>
      <c r="K92" s="53"/>
      <c r="L92" s="53"/>
      <c r="M92" s="53"/>
      <c r="N92" s="53"/>
      <c r="O92" s="53"/>
      <c r="P92" s="53"/>
      <c r="Q92" s="53"/>
      <c r="R92" s="53"/>
    </row>
    <row r="93" spans="1:18" x14ac:dyDescent="0.2">
      <c r="A93" s="53"/>
      <c r="B93" s="53"/>
      <c r="C93" s="53"/>
      <c r="D93" s="53"/>
      <c r="E93" s="53"/>
      <c r="F93" s="53"/>
      <c r="G93" s="53"/>
      <c r="H93" s="53"/>
      <c r="I93" s="53"/>
      <c r="J93" s="53"/>
      <c r="K93" s="53"/>
      <c r="L93" s="53"/>
      <c r="M93" s="53"/>
      <c r="N93" s="53"/>
      <c r="O93" s="129"/>
      <c r="P93" s="53"/>
      <c r="Q93" s="53"/>
      <c r="R93" s="53"/>
    </row>
    <row r="94" spans="1:18" x14ac:dyDescent="0.2">
      <c r="A94" s="53"/>
      <c r="B94" s="53"/>
      <c r="C94" s="53"/>
      <c r="D94" s="53"/>
      <c r="E94" s="53"/>
      <c r="F94" s="53"/>
      <c r="G94" s="53"/>
      <c r="H94" s="53"/>
      <c r="I94" s="53"/>
      <c r="J94" s="53"/>
      <c r="K94" s="53"/>
      <c r="L94" s="53"/>
      <c r="M94" s="53"/>
      <c r="N94" s="53"/>
      <c r="O94" s="53"/>
      <c r="P94" s="53"/>
      <c r="Q94" s="53"/>
      <c r="R94" s="53"/>
    </row>
  </sheetData>
  <hyperlinks>
    <hyperlink ref="P1" location="INHALT!A1" display="INHALT!A1" xr:uid="{72FB2FFE-FF71-4BE1-9244-1B2F3E4AF971}"/>
  </hyperlinks>
  <printOptions horizontalCentered="1"/>
  <pageMargins left="0.59055118110236227" right="0.39370078740157483" top="0.59055118110236227" bottom="0.59055118110236227" header="0.31496062992125984" footer="0.31496062992125984"/>
  <pageSetup paperSize="9" scale="61" firstPageNumber="82" pageOrder="overThenDown" orientation="landscape" useFirstPageNumber="1" r:id="rId1"/>
  <headerFooter>
    <oddFooter>&amp;CSeite &amp;P</oddFooter>
  </headerFooter>
  <rowBreaks count="1" manualBreakCount="1">
    <brk id="48" max="16383" man="1"/>
  </rowBreaks>
  <colBreaks count="1" manualBreakCount="1">
    <brk id="17"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sheetPr>
  <dimension ref="A1:Q95"/>
  <sheetViews>
    <sheetView zoomScaleNormal="100" workbookViewId="0">
      <pane xSplit="2" ySplit="8" topLeftCell="C64" activePane="bottomRight" state="frozen"/>
      <selection activeCell="A80" sqref="A80:XFD80"/>
      <selection pane="topRight" activeCell="A80" sqref="A80:XFD80"/>
      <selection pane="bottomLeft" activeCell="A80" sqref="A80:XFD80"/>
      <selection pane="bottomRight" activeCell="D73" sqref="D73:P86"/>
    </sheetView>
  </sheetViews>
  <sheetFormatPr baseColWidth="10" defaultColWidth="11.5703125" defaultRowHeight="12.75" x14ac:dyDescent="0.2"/>
  <cols>
    <col min="1" max="1" width="5.28515625" style="43" customWidth="1"/>
    <col min="2" max="2" width="22.85546875" style="43" bestFit="1" customWidth="1"/>
    <col min="3" max="3" width="8.28515625" style="43" customWidth="1"/>
    <col min="4" max="4" width="10.85546875" style="43" customWidth="1"/>
    <col min="5" max="5" width="13.7109375" style="43" customWidth="1"/>
    <col min="6" max="6" width="11.140625" style="43" customWidth="1"/>
    <col min="7" max="7" width="18.28515625" style="43" customWidth="1"/>
    <col min="8" max="8" width="19" style="43" customWidth="1"/>
    <col min="9" max="9" width="12.42578125" style="43" customWidth="1"/>
    <col min="10" max="10" width="13.5703125" style="43" customWidth="1"/>
    <col min="11" max="11" width="18.5703125" style="43" customWidth="1"/>
    <col min="12" max="12" width="20.85546875" style="43" customWidth="1"/>
    <col min="13" max="13" width="22.5703125" style="43" customWidth="1"/>
    <col min="14" max="14" width="11.7109375" style="43" customWidth="1"/>
    <col min="15" max="15" width="11.5703125" style="43" customWidth="1"/>
    <col min="16" max="16" width="5.7109375" style="43" customWidth="1"/>
    <col min="17" max="16384" width="11.5703125" style="43"/>
  </cols>
  <sheetData>
    <row r="1" spans="1:17" ht="12" customHeight="1" x14ac:dyDescent="0.2">
      <c r="A1" s="303"/>
      <c r="B1" s="303"/>
      <c r="C1" s="303"/>
      <c r="D1" s="303"/>
      <c r="E1" s="303"/>
      <c r="F1" s="303"/>
      <c r="G1" s="303"/>
      <c r="H1" s="303"/>
      <c r="I1" s="303"/>
      <c r="J1" s="303"/>
      <c r="K1" s="303"/>
      <c r="L1" s="303"/>
      <c r="M1" s="303"/>
      <c r="N1" s="303"/>
      <c r="O1" s="303"/>
      <c r="P1" s="1068" t="str">
        <f>HYPERLINK("[Kleinräumige Statistik Daten Prototyp.xlsx]INHALT!A1","zum Inhaltsverzeichnis")</f>
        <v>zum Inhaltsverzeichnis</v>
      </c>
    </row>
    <row r="2" spans="1:17" ht="15.75" x14ac:dyDescent="0.25">
      <c r="A2" s="302" t="s">
        <v>502</v>
      </c>
      <c r="B2" s="311"/>
      <c r="C2" s="303"/>
      <c r="D2" s="303"/>
      <c r="E2" s="303"/>
      <c r="F2" s="303"/>
      <c r="G2" s="303"/>
      <c r="H2" s="303"/>
      <c r="I2" s="303"/>
      <c r="J2" s="303"/>
      <c r="K2" s="303"/>
      <c r="L2" s="303"/>
      <c r="M2" s="303"/>
      <c r="N2" s="303"/>
      <c r="O2" s="303"/>
      <c r="P2" s="330"/>
    </row>
    <row r="3" spans="1:17" x14ac:dyDescent="0.2">
      <c r="A3" s="331" t="s">
        <v>246</v>
      </c>
      <c r="B3" s="311"/>
      <c r="C3" s="750"/>
      <c r="D3" s="303"/>
      <c r="E3" s="303"/>
      <c r="F3" s="303"/>
      <c r="G3" s="303"/>
      <c r="H3" s="303"/>
      <c r="I3" s="303"/>
      <c r="J3" s="303"/>
      <c r="K3" s="303"/>
      <c r="L3" s="303"/>
      <c r="M3" s="303"/>
      <c r="N3" s="303"/>
      <c r="O3" s="303"/>
      <c r="P3" s="330"/>
    </row>
    <row r="4" spans="1:17" ht="12" customHeight="1" x14ac:dyDescent="0.25">
      <c r="A4" s="302"/>
      <c r="B4" s="311"/>
      <c r="C4" s="303"/>
      <c r="D4" s="303"/>
      <c r="E4" s="303"/>
      <c r="F4" s="303"/>
      <c r="G4" s="303"/>
      <c r="H4" s="303"/>
      <c r="I4" s="303"/>
      <c r="J4" s="303"/>
      <c r="K4" s="303"/>
      <c r="L4" s="303"/>
      <c r="M4" s="303"/>
      <c r="N4" s="303"/>
      <c r="O4" s="303"/>
      <c r="P4" s="330"/>
    </row>
    <row r="5" spans="1:17" ht="15.6" customHeight="1" x14ac:dyDescent="0.2">
      <c r="A5" s="332" t="s">
        <v>202</v>
      </c>
      <c r="B5" s="333" t="s">
        <v>27</v>
      </c>
      <c r="C5" s="334" t="s">
        <v>252</v>
      </c>
      <c r="D5" s="335"/>
      <c r="E5" s="335"/>
      <c r="F5" s="335"/>
      <c r="G5" s="335"/>
      <c r="H5" s="335"/>
      <c r="I5" s="335"/>
      <c r="J5" s="335"/>
      <c r="K5" s="335"/>
      <c r="L5" s="335"/>
      <c r="M5" s="335"/>
      <c r="N5" s="335"/>
      <c r="O5" s="336"/>
      <c r="P5" s="337" t="s">
        <v>202</v>
      </c>
    </row>
    <row r="6" spans="1:17" ht="105" x14ac:dyDescent="0.25">
      <c r="A6" s="338" t="s">
        <v>203</v>
      </c>
      <c r="B6" s="306" t="s">
        <v>172</v>
      </c>
      <c r="C6" s="1127" t="s">
        <v>489</v>
      </c>
      <c r="D6" s="1127" t="s">
        <v>490</v>
      </c>
      <c r="E6" s="1127" t="s">
        <v>491</v>
      </c>
      <c r="F6" s="1127" t="s">
        <v>492</v>
      </c>
      <c r="G6" s="1127" t="s">
        <v>182</v>
      </c>
      <c r="H6" s="1127" t="s">
        <v>183</v>
      </c>
      <c r="I6" s="1127" t="s">
        <v>184</v>
      </c>
      <c r="J6" s="1127" t="s">
        <v>185</v>
      </c>
      <c r="K6" s="1127" t="s">
        <v>186</v>
      </c>
      <c r="L6" s="1127" t="s">
        <v>187</v>
      </c>
      <c r="M6" s="1127" t="s">
        <v>188</v>
      </c>
      <c r="N6" s="1127" t="s">
        <v>493</v>
      </c>
      <c r="O6" s="1127" t="s">
        <v>189</v>
      </c>
      <c r="P6" s="339" t="s">
        <v>203</v>
      </c>
    </row>
    <row r="7" spans="1:17" x14ac:dyDescent="0.2">
      <c r="A7" s="340"/>
      <c r="B7" s="341"/>
      <c r="C7" s="328">
        <v>0</v>
      </c>
      <c r="D7" s="328">
        <v>1</v>
      </c>
      <c r="E7" s="328">
        <v>2</v>
      </c>
      <c r="F7" s="328">
        <v>3</v>
      </c>
      <c r="G7" s="328">
        <v>4</v>
      </c>
      <c r="H7" s="328">
        <v>5</v>
      </c>
      <c r="I7" s="328">
        <v>6</v>
      </c>
      <c r="J7" s="328">
        <v>7</v>
      </c>
      <c r="K7" s="328">
        <v>8</v>
      </c>
      <c r="L7" s="328">
        <v>9</v>
      </c>
      <c r="M7" s="328">
        <v>10</v>
      </c>
      <c r="N7" s="328">
        <v>11</v>
      </c>
      <c r="O7" s="328"/>
      <c r="P7" s="342"/>
    </row>
    <row r="8" spans="1:17" ht="24.6" customHeight="1" x14ac:dyDescent="0.2">
      <c r="A8" s="343"/>
      <c r="B8" s="310"/>
      <c r="C8" s="344" t="s">
        <v>249</v>
      </c>
      <c r="D8" s="344" t="s">
        <v>224</v>
      </c>
      <c r="E8" s="344" t="s">
        <v>224</v>
      </c>
      <c r="F8" s="344" t="s">
        <v>224</v>
      </c>
      <c r="G8" s="344" t="s">
        <v>224</v>
      </c>
      <c r="H8" s="344" t="s">
        <v>224</v>
      </c>
      <c r="I8" s="344" t="s">
        <v>224</v>
      </c>
      <c r="J8" s="344" t="s">
        <v>224</v>
      </c>
      <c r="K8" s="344" t="s">
        <v>224</v>
      </c>
      <c r="L8" s="344" t="s">
        <v>224</v>
      </c>
      <c r="M8" s="344" t="s">
        <v>224</v>
      </c>
      <c r="N8" s="344" t="s">
        <v>224</v>
      </c>
      <c r="O8" s="344" t="s">
        <v>224</v>
      </c>
      <c r="P8" s="345"/>
    </row>
    <row r="9" spans="1:17" ht="11.45" customHeight="1" x14ac:dyDescent="0.2">
      <c r="A9" s="311"/>
      <c r="B9" s="311"/>
      <c r="C9" s="311"/>
      <c r="D9" s="311"/>
      <c r="E9" s="311"/>
      <c r="F9" s="311"/>
      <c r="G9" s="311"/>
      <c r="H9" s="311"/>
      <c r="I9" s="311"/>
      <c r="J9" s="311"/>
      <c r="K9" s="311"/>
      <c r="L9" s="311"/>
      <c r="M9" s="311"/>
      <c r="N9" s="311"/>
      <c r="O9" s="311"/>
      <c r="P9" s="739"/>
    </row>
    <row r="10" spans="1:17" ht="12" customHeight="1" x14ac:dyDescent="0.2">
      <c r="A10" s="86">
        <v>10</v>
      </c>
      <c r="B10" s="61" t="s">
        <v>37</v>
      </c>
      <c r="C10" s="319"/>
      <c r="D10" s="315">
        <v>36</v>
      </c>
      <c r="E10" s="315">
        <v>109</v>
      </c>
      <c r="F10" s="315">
        <v>44</v>
      </c>
      <c r="G10" s="315">
        <v>18</v>
      </c>
      <c r="H10" s="315">
        <v>27</v>
      </c>
      <c r="I10" s="315">
        <v>17</v>
      </c>
      <c r="J10" s="315">
        <v>23</v>
      </c>
      <c r="K10" s="315">
        <v>8</v>
      </c>
      <c r="L10" s="315">
        <v>10</v>
      </c>
      <c r="M10" s="315">
        <v>4</v>
      </c>
      <c r="N10" s="315">
        <v>29</v>
      </c>
      <c r="O10" s="859">
        <v>325</v>
      </c>
      <c r="P10" s="584">
        <v>10</v>
      </c>
      <c r="Q10" s="752"/>
    </row>
    <row r="11" spans="1:17" ht="12" customHeight="1" x14ac:dyDescent="0.2">
      <c r="A11" s="86">
        <v>11</v>
      </c>
      <c r="B11" s="61" t="s">
        <v>38</v>
      </c>
      <c r="C11" s="319"/>
      <c r="D11" s="315">
        <v>186</v>
      </c>
      <c r="E11" s="315">
        <v>164</v>
      </c>
      <c r="F11" s="315">
        <v>58</v>
      </c>
      <c r="G11" s="315">
        <v>55</v>
      </c>
      <c r="H11" s="315">
        <v>33</v>
      </c>
      <c r="I11" s="315">
        <v>24</v>
      </c>
      <c r="J11" s="315">
        <v>25</v>
      </c>
      <c r="K11" s="315">
        <v>20</v>
      </c>
      <c r="L11" s="315">
        <v>8</v>
      </c>
      <c r="M11" s="315">
        <v>21</v>
      </c>
      <c r="N11" s="315">
        <v>61</v>
      </c>
      <c r="O11" s="859">
        <v>655</v>
      </c>
      <c r="P11" s="584">
        <v>11</v>
      </c>
    </row>
    <row r="12" spans="1:17" ht="12" customHeight="1" x14ac:dyDescent="0.2">
      <c r="A12" s="86">
        <v>12</v>
      </c>
      <c r="B12" s="61" t="s">
        <v>90</v>
      </c>
      <c r="C12" s="319"/>
      <c r="D12" s="315">
        <v>309</v>
      </c>
      <c r="E12" s="315">
        <v>400</v>
      </c>
      <c r="F12" s="315">
        <v>191</v>
      </c>
      <c r="G12" s="315">
        <v>67</v>
      </c>
      <c r="H12" s="315">
        <v>98</v>
      </c>
      <c r="I12" s="315">
        <v>45</v>
      </c>
      <c r="J12" s="315">
        <v>95</v>
      </c>
      <c r="K12" s="315">
        <v>40</v>
      </c>
      <c r="L12" s="315">
        <v>24</v>
      </c>
      <c r="M12" s="315">
        <v>51</v>
      </c>
      <c r="N12" s="315">
        <v>89</v>
      </c>
      <c r="O12" s="859">
        <v>1409</v>
      </c>
      <c r="P12" s="584">
        <v>12</v>
      </c>
    </row>
    <row r="13" spans="1:17" ht="12" customHeight="1" x14ac:dyDescent="0.2">
      <c r="A13" s="86">
        <v>13</v>
      </c>
      <c r="B13" s="61" t="s">
        <v>39</v>
      </c>
      <c r="C13" s="319"/>
      <c r="D13" s="315">
        <v>50</v>
      </c>
      <c r="E13" s="315">
        <v>75</v>
      </c>
      <c r="F13" s="315">
        <v>22</v>
      </c>
      <c r="G13" s="315">
        <v>17</v>
      </c>
      <c r="H13" s="315">
        <v>18</v>
      </c>
      <c r="I13" s="315">
        <v>11</v>
      </c>
      <c r="J13" s="315">
        <v>11</v>
      </c>
      <c r="K13" s="315">
        <v>6</v>
      </c>
      <c r="L13" s="315">
        <v>6</v>
      </c>
      <c r="M13" s="315">
        <v>4</v>
      </c>
      <c r="N13" s="315">
        <v>11</v>
      </c>
      <c r="O13" s="859">
        <v>231</v>
      </c>
      <c r="P13" s="584">
        <v>13</v>
      </c>
    </row>
    <row r="14" spans="1:17" ht="12" customHeight="1" x14ac:dyDescent="0.2">
      <c r="A14" s="86">
        <v>14</v>
      </c>
      <c r="B14" s="61" t="s">
        <v>40</v>
      </c>
      <c r="C14" s="319"/>
      <c r="D14" s="315">
        <v>369</v>
      </c>
      <c r="E14" s="315">
        <v>563</v>
      </c>
      <c r="F14" s="315">
        <v>158</v>
      </c>
      <c r="G14" s="315">
        <v>118</v>
      </c>
      <c r="H14" s="315">
        <v>115</v>
      </c>
      <c r="I14" s="315">
        <v>41</v>
      </c>
      <c r="J14" s="315">
        <v>74</v>
      </c>
      <c r="K14" s="315">
        <v>40</v>
      </c>
      <c r="L14" s="315">
        <v>29</v>
      </c>
      <c r="M14" s="315">
        <v>52</v>
      </c>
      <c r="N14" s="315">
        <v>123</v>
      </c>
      <c r="O14" s="859">
        <v>1682</v>
      </c>
      <c r="P14" s="584">
        <v>14</v>
      </c>
    </row>
    <row r="15" spans="1:17" ht="12" customHeight="1" x14ac:dyDescent="0.2">
      <c r="A15" s="86">
        <v>15</v>
      </c>
      <c r="B15" s="61" t="s">
        <v>41</v>
      </c>
      <c r="C15" s="319"/>
      <c r="D15" s="315">
        <v>19</v>
      </c>
      <c r="E15" s="315">
        <v>81</v>
      </c>
      <c r="F15" s="315">
        <v>89</v>
      </c>
      <c r="G15" s="315">
        <v>11</v>
      </c>
      <c r="H15" s="315">
        <v>51</v>
      </c>
      <c r="I15" s="315">
        <v>74</v>
      </c>
      <c r="J15" s="315">
        <v>46</v>
      </c>
      <c r="K15" s="315">
        <v>53</v>
      </c>
      <c r="L15" s="315">
        <v>38</v>
      </c>
      <c r="M15" s="315">
        <v>22</v>
      </c>
      <c r="N15" s="315">
        <v>59</v>
      </c>
      <c r="O15" s="859">
        <v>543</v>
      </c>
      <c r="P15" s="584">
        <v>15</v>
      </c>
    </row>
    <row r="16" spans="1:17" ht="12" customHeight="1" x14ac:dyDescent="0.2">
      <c r="A16" s="86">
        <v>16</v>
      </c>
      <c r="B16" s="61" t="s">
        <v>99</v>
      </c>
      <c r="C16" s="319"/>
      <c r="D16" s="315">
        <v>97</v>
      </c>
      <c r="E16" s="315">
        <v>319</v>
      </c>
      <c r="F16" s="315">
        <v>190</v>
      </c>
      <c r="G16" s="315">
        <v>38</v>
      </c>
      <c r="H16" s="315">
        <v>130</v>
      </c>
      <c r="I16" s="315">
        <v>176</v>
      </c>
      <c r="J16" s="315">
        <v>127</v>
      </c>
      <c r="K16" s="315">
        <v>95</v>
      </c>
      <c r="L16" s="315">
        <v>71</v>
      </c>
      <c r="M16" s="315">
        <v>44</v>
      </c>
      <c r="N16" s="315">
        <v>136</v>
      </c>
      <c r="O16" s="859">
        <v>1423</v>
      </c>
      <c r="P16" s="584">
        <v>16</v>
      </c>
    </row>
    <row r="17" spans="1:16" ht="12" customHeight="1" x14ac:dyDescent="0.2">
      <c r="A17" s="86">
        <v>17</v>
      </c>
      <c r="B17" s="61" t="s">
        <v>42</v>
      </c>
      <c r="C17" s="319"/>
      <c r="D17" s="315">
        <v>181</v>
      </c>
      <c r="E17" s="315">
        <v>373</v>
      </c>
      <c r="F17" s="315">
        <v>207</v>
      </c>
      <c r="G17" s="315">
        <v>92</v>
      </c>
      <c r="H17" s="315">
        <v>128</v>
      </c>
      <c r="I17" s="315">
        <v>140</v>
      </c>
      <c r="J17" s="315">
        <v>121</v>
      </c>
      <c r="K17" s="315">
        <v>152</v>
      </c>
      <c r="L17" s="315">
        <v>93</v>
      </c>
      <c r="M17" s="315">
        <v>78</v>
      </c>
      <c r="N17" s="315">
        <v>169</v>
      </c>
      <c r="O17" s="859">
        <v>1734</v>
      </c>
      <c r="P17" s="584">
        <v>17</v>
      </c>
    </row>
    <row r="18" spans="1:16" ht="12" customHeight="1" x14ac:dyDescent="0.2">
      <c r="A18" s="86">
        <v>21</v>
      </c>
      <c r="B18" s="61" t="s">
        <v>43</v>
      </c>
      <c r="C18" s="319"/>
      <c r="D18" s="315">
        <v>113</v>
      </c>
      <c r="E18" s="315">
        <v>252</v>
      </c>
      <c r="F18" s="315">
        <v>99</v>
      </c>
      <c r="G18" s="315">
        <v>51</v>
      </c>
      <c r="H18" s="315">
        <v>77</v>
      </c>
      <c r="I18" s="315">
        <v>59</v>
      </c>
      <c r="J18" s="315">
        <v>74</v>
      </c>
      <c r="K18" s="315">
        <v>68</v>
      </c>
      <c r="L18" s="315">
        <v>22</v>
      </c>
      <c r="M18" s="315">
        <v>20</v>
      </c>
      <c r="N18" s="315">
        <v>74</v>
      </c>
      <c r="O18" s="859">
        <v>909</v>
      </c>
      <c r="P18" s="584">
        <v>21</v>
      </c>
    </row>
    <row r="19" spans="1:16" ht="12" customHeight="1" x14ac:dyDescent="0.2">
      <c r="A19" s="86">
        <v>22</v>
      </c>
      <c r="B19" s="61" t="s">
        <v>44</v>
      </c>
      <c r="C19" s="319"/>
      <c r="D19" s="315">
        <v>98</v>
      </c>
      <c r="E19" s="315">
        <v>164</v>
      </c>
      <c r="F19" s="315">
        <v>102</v>
      </c>
      <c r="G19" s="315">
        <v>31</v>
      </c>
      <c r="H19" s="315">
        <v>49</v>
      </c>
      <c r="I19" s="315">
        <v>57</v>
      </c>
      <c r="J19" s="315">
        <v>71</v>
      </c>
      <c r="K19" s="315">
        <v>54</v>
      </c>
      <c r="L19" s="315">
        <v>26</v>
      </c>
      <c r="M19" s="315">
        <v>39</v>
      </c>
      <c r="N19" s="315">
        <v>76</v>
      </c>
      <c r="O19" s="859">
        <v>767</v>
      </c>
      <c r="P19" s="584">
        <v>22</v>
      </c>
    </row>
    <row r="20" spans="1:16" ht="12" customHeight="1" x14ac:dyDescent="0.2">
      <c r="A20" s="86">
        <v>23</v>
      </c>
      <c r="B20" s="61" t="s">
        <v>45</v>
      </c>
      <c r="C20" s="319"/>
      <c r="D20" s="315">
        <v>51</v>
      </c>
      <c r="E20" s="315">
        <v>171</v>
      </c>
      <c r="F20" s="315">
        <v>271</v>
      </c>
      <c r="G20" s="315">
        <v>34</v>
      </c>
      <c r="H20" s="315">
        <v>87</v>
      </c>
      <c r="I20" s="315">
        <v>203</v>
      </c>
      <c r="J20" s="315">
        <v>137</v>
      </c>
      <c r="K20" s="315">
        <v>158</v>
      </c>
      <c r="L20" s="315">
        <v>85</v>
      </c>
      <c r="M20" s="315">
        <v>66</v>
      </c>
      <c r="N20" s="315">
        <v>214</v>
      </c>
      <c r="O20" s="859">
        <v>1477</v>
      </c>
      <c r="P20" s="584">
        <v>23</v>
      </c>
    </row>
    <row r="21" spans="1:16" ht="12" customHeight="1" x14ac:dyDescent="0.2">
      <c r="A21" s="86">
        <v>24</v>
      </c>
      <c r="B21" s="61" t="s">
        <v>46</v>
      </c>
      <c r="C21" s="319"/>
      <c r="D21" s="315">
        <v>228</v>
      </c>
      <c r="E21" s="315">
        <v>508</v>
      </c>
      <c r="F21" s="315">
        <v>366</v>
      </c>
      <c r="G21" s="315">
        <v>90</v>
      </c>
      <c r="H21" s="315">
        <v>205</v>
      </c>
      <c r="I21" s="315">
        <v>260</v>
      </c>
      <c r="J21" s="315">
        <v>282</v>
      </c>
      <c r="K21" s="315">
        <v>291</v>
      </c>
      <c r="L21" s="315">
        <v>165</v>
      </c>
      <c r="M21" s="315">
        <v>154</v>
      </c>
      <c r="N21" s="315">
        <v>316</v>
      </c>
      <c r="O21" s="859">
        <v>2865</v>
      </c>
      <c r="P21" s="584">
        <v>24</v>
      </c>
    </row>
    <row r="22" spans="1:16" ht="12" customHeight="1" x14ac:dyDescent="0.2">
      <c r="A22" s="86">
        <v>25</v>
      </c>
      <c r="B22" s="61" t="s">
        <v>180</v>
      </c>
      <c r="C22" s="319"/>
      <c r="D22" s="315">
        <v>80</v>
      </c>
      <c r="E22" s="315">
        <v>204</v>
      </c>
      <c r="F22" s="315">
        <v>145</v>
      </c>
      <c r="G22" s="315">
        <v>17</v>
      </c>
      <c r="H22" s="315">
        <v>55</v>
      </c>
      <c r="I22" s="315">
        <v>54</v>
      </c>
      <c r="J22" s="315">
        <v>64</v>
      </c>
      <c r="K22" s="315">
        <v>65</v>
      </c>
      <c r="L22" s="315">
        <v>35</v>
      </c>
      <c r="M22" s="315">
        <v>60</v>
      </c>
      <c r="N22" s="315">
        <v>115</v>
      </c>
      <c r="O22" s="859">
        <v>894</v>
      </c>
      <c r="P22" s="584">
        <v>25</v>
      </c>
    </row>
    <row r="23" spans="1:16" ht="12" customHeight="1" x14ac:dyDescent="0.2">
      <c r="A23" s="86">
        <v>26</v>
      </c>
      <c r="B23" s="61" t="s">
        <v>164</v>
      </c>
      <c r="C23" s="320"/>
      <c r="D23" s="316">
        <v>49</v>
      </c>
      <c r="E23" s="316">
        <v>167</v>
      </c>
      <c r="F23" s="316">
        <v>199</v>
      </c>
      <c r="G23" s="316">
        <v>11</v>
      </c>
      <c r="H23" s="316">
        <v>68</v>
      </c>
      <c r="I23" s="316">
        <v>126</v>
      </c>
      <c r="J23" s="316">
        <v>66</v>
      </c>
      <c r="K23" s="316">
        <v>124</v>
      </c>
      <c r="L23" s="316">
        <v>76</v>
      </c>
      <c r="M23" s="316">
        <v>60</v>
      </c>
      <c r="N23" s="316">
        <v>141</v>
      </c>
      <c r="O23" s="859">
        <v>1087</v>
      </c>
      <c r="P23" s="584">
        <v>26</v>
      </c>
    </row>
    <row r="24" spans="1:16" ht="12" customHeight="1" x14ac:dyDescent="0.2">
      <c r="A24" s="86">
        <v>31</v>
      </c>
      <c r="B24" s="61" t="s">
        <v>47</v>
      </c>
      <c r="C24" s="319"/>
      <c r="D24" s="315">
        <v>212</v>
      </c>
      <c r="E24" s="315">
        <v>400</v>
      </c>
      <c r="F24" s="315">
        <v>205</v>
      </c>
      <c r="G24" s="315">
        <v>92</v>
      </c>
      <c r="H24" s="315">
        <v>144</v>
      </c>
      <c r="I24" s="315">
        <v>157</v>
      </c>
      <c r="J24" s="315">
        <v>156</v>
      </c>
      <c r="K24" s="315">
        <v>159</v>
      </c>
      <c r="L24" s="315">
        <v>82</v>
      </c>
      <c r="M24" s="315">
        <v>66</v>
      </c>
      <c r="N24" s="315">
        <v>182</v>
      </c>
      <c r="O24" s="859">
        <v>1855</v>
      </c>
      <c r="P24" s="584">
        <v>31</v>
      </c>
    </row>
    <row r="25" spans="1:16" ht="12" customHeight="1" x14ac:dyDescent="0.2">
      <c r="A25" s="86">
        <v>32</v>
      </c>
      <c r="B25" s="61" t="s">
        <v>48</v>
      </c>
      <c r="C25" s="319"/>
      <c r="D25" s="315">
        <v>285</v>
      </c>
      <c r="E25" s="315">
        <v>511</v>
      </c>
      <c r="F25" s="315">
        <v>366</v>
      </c>
      <c r="G25" s="315">
        <v>121</v>
      </c>
      <c r="H25" s="315">
        <v>181</v>
      </c>
      <c r="I25" s="315">
        <v>251</v>
      </c>
      <c r="J25" s="315">
        <v>222</v>
      </c>
      <c r="K25" s="315">
        <v>211</v>
      </c>
      <c r="L25" s="315">
        <v>118</v>
      </c>
      <c r="M25" s="315">
        <v>126</v>
      </c>
      <c r="N25" s="315">
        <v>316</v>
      </c>
      <c r="O25" s="859">
        <v>2708</v>
      </c>
      <c r="P25" s="584">
        <v>32</v>
      </c>
    </row>
    <row r="26" spans="1:16" ht="12" customHeight="1" x14ac:dyDescent="0.2">
      <c r="A26" s="86">
        <v>33</v>
      </c>
      <c r="B26" s="764" t="s">
        <v>181</v>
      </c>
      <c r="D26" s="315">
        <v>6</v>
      </c>
      <c r="E26" s="315">
        <v>9</v>
      </c>
      <c r="F26" s="315">
        <v>6</v>
      </c>
      <c r="G26" s="315">
        <v>1</v>
      </c>
      <c r="H26" s="315"/>
      <c r="I26" s="315">
        <v>1</v>
      </c>
      <c r="J26" s="315">
        <v>5</v>
      </c>
      <c r="K26" s="315">
        <v>2</v>
      </c>
      <c r="L26" s="315">
        <v>3</v>
      </c>
      <c r="M26" s="315"/>
      <c r="N26" s="315">
        <v>3</v>
      </c>
      <c r="O26" s="859">
        <v>36</v>
      </c>
      <c r="P26" s="584">
        <v>33</v>
      </c>
    </row>
    <row r="27" spans="1:16" ht="12" customHeight="1" x14ac:dyDescent="0.2">
      <c r="A27" s="86">
        <v>34</v>
      </c>
      <c r="B27" s="61" t="s">
        <v>49</v>
      </c>
      <c r="C27" s="319"/>
      <c r="D27" s="315">
        <v>180</v>
      </c>
      <c r="E27" s="315">
        <v>393</v>
      </c>
      <c r="F27" s="315">
        <v>283</v>
      </c>
      <c r="G27" s="315">
        <v>70</v>
      </c>
      <c r="H27" s="315">
        <v>159</v>
      </c>
      <c r="I27" s="315">
        <v>279</v>
      </c>
      <c r="J27" s="315">
        <v>195</v>
      </c>
      <c r="K27" s="315">
        <v>140</v>
      </c>
      <c r="L27" s="315">
        <v>114</v>
      </c>
      <c r="M27" s="315">
        <v>75</v>
      </c>
      <c r="N27" s="315">
        <v>236</v>
      </c>
      <c r="O27" s="859">
        <v>2124</v>
      </c>
      <c r="P27" s="584">
        <v>34</v>
      </c>
    </row>
    <row r="28" spans="1:16" ht="12" customHeight="1" x14ac:dyDescent="0.2">
      <c r="A28" s="86">
        <v>35</v>
      </c>
      <c r="B28" s="61" t="s">
        <v>91</v>
      </c>
      <c r="C28" s="319"/>
      <c r="D28" s="315">
        <v>155</v>
      </c>
      <c r="E28" s="315">
        <v>313</v>
      </c>
      <c r="F28" s="315">
        <v>161</v>
      </c>
      <c r="G28" s="315">
        <v>62</v>
      </c>
      <c r="H28" s="315">
        <v>87</v>
      </c>
      <c r="I28" s="315">
        <v>108</v>
      </c>
      <c r="J28" s="315">
        <v>145</v>
      </c>
      <c r="K28" s="315">
        <v>134</v>
      </c>
      <c r="L28" s="315">
        <v>56</v>
      </c>
      <c r="M28" s="315">
        <v>48</v>
      </c>
      <c r="N28" s="315">
        <v>144</v>
      </c>
      <c r="O28" s="859">
        <v>1413</v>
      </c>
      <c r="P28" s="584">
        <v>35</v>
      </c>
    </row>
    <row r="29" spans="1:16" ht="12" customHeight="1" x14ac:dyDescent="0.2">
      <c r="A29" s="86">
        <v>36</v>
      </c>
      <c r="B29" s="61" t="s">
        <v>50</v>
      </c>
      <c r="C29" s="319"/>
      <c r="D29" s="315">
        <v>142</v>
      </c>
      <c r="E29" s="315">
        <v>389</v>
      </c>
      <c r="F29" s="315">
        <v>248</v>
      </c>
      <c r="G29" s="315">
        <v>46</v>
      </c>
      <c r="H29" s="315">
        <v>128</v>
      </c>
      <c r="I29" s="315">
        <v>153</v>
      </c>
      <c r="J29" s="315">
        <v>175</v>
      </c>
      <c r="K29" s="315">
        <v>166</v>
      </c>
      <c r="L29" s="315">
        <v>92</v>
      </c>
      <c r="M29" s="315">
        <v>91</v>
      </c>
      <c r="N29" s="315">
        <v>188</v>
      </c>
      <c r="O29" s="859">
        <v>1818</v>
      </c>
      <c r="P29" s="584">
        <v>36</v>
      </c>
    </row>
    <row r="30" spans="1:16" ht="12" customHeight="1" x14ac:dyDescent="0.2">
      <c r="A30" s="86">
        <v>41</v>
      </c>
      <c r="B30" s="61" t="s">
        <v>51</v>
      </c>
      <c r="C30" s="319"/>
      <c r="D30" s="315">
        <v>113</v>
      </c>
      <c r="E30" s="315">
        <v>301</v>
      </c>
      <c r="F30" s="315">
        <v>222</v>
      </c>
      <c r="G30" s="315">
        <v>55</v>
      </c>
      <c r="H30" s="315">
        <v>122</v>
      </c>
      <c r="I30" s="315">
        <v>199</v>
      </c>
      <c r="J30" s="315">
        <v>178</v>
      </c>
      <c r="K30" s="315">
        <v>140</v>
      </c>
      <c r="L30" s="315">
        <v>86</v>
      </c>
      <c r="M30" s="315">
        <v>56</v>
      </c>
      <c r="N30" s="315">
        <v>135</v>
      </c>
      <c r="O30" s="859">
        <v>1607</v>
      </c>
      <c r="P30" s="584">
        <v>41</v>
      </c>
    </row>
    <row r="31" spans="1:16" ht="12" customHeight="1" x14ac:dyDescent="0.2">
      <c r="A31" s="86">
        <v>42</v>
      </c>
      <c r="B31" s="61" t="s">
        <v>52</v>
      </c>
      <c r="C31" s="319"/>
      <c r="D31" s="315">
        <v>78</v>
      </c>
      <c r="E31" s="315">
        <v>223</v>
      </c>
      <c r="F31" s="315">
        <v>244</v>
      </c>
      <c r="G31" s="315">
        <v>55</v>
      </c>
      <c r="H31" s="315">
        <v>152</v>
      </c>
      <c r="I31" s="315">
        <v>222</v>
      </c>
      <c r="J31" s="315">
        <v>144</v>
      </c>
      <c r="K31" s="315">
        <v>137</v>
      </c>
      <c r="L31" s="315">
        <v>80</v>
      </c>
      <c r="M31" s="315">
        <v>57</v>
      </c>
      <c r="N31" s="315">
        <v>166</v>
      </c>
      <c r="O31" s="859">
        <v>1558</v>
      </c>
      <c r="P31" s="584">
        <v>42</v>
      </c>
    </row>
    <row r="32" spans="1:16" ht="12" customHeight="1" x14ac:dyDescent="0.2">
      <c r="A32" s="86">
        <v>43</v>
      </c>
      <c r="B32" s="61" t="s">
        <v>53</v>
      </c>
      <c r="C32" s="319"/>
      <c r="D32" s="315">
        <v>273</v>
      </c>
      <c r="E32" s="315">
        <v>584</v>
      </c>
      <c r="F32" s="315">
        <v>413</v>
      </c>
      <c r="G32" s="315">
        <v>107</v>
      </c>
      <c r="H32" s="315">
        <v>211</v>
      </c>
      <c r="I32" s="315">
        <v>267</v>
      </c>
      <c r="J32" s="315">
        <v>273</v>
      </c>
      <c r="K32" s="315">
        <v>191</v>
      </c>
      <c r="L32" s="315">
        <v>115</v>
      </c>
      <c r="M32" s="315">
        <v>127</v>
      </c>
      <c r="N32" s="315">
        <v>323</v>
      </c>
      <c r="O32" s="859">
        <v>2884</v>
      </c>
      <c r="P32" s="584">
        <v>43</v>
      </c>
    </row>
    <row r="33" spans="1:16" ht="12" customHeight="1" x14ac:dyDescent="0.2">
      <c r="A33" s="86">
        <v>44</v>
      </c>
      <c r="B33" s="61" t="s">
        <v>54</v>
      </c>
      <c r="C33" s="319"/>
      <c r="D33" s="315">
        <v>177</v>
      </c>
      <c r="E33" s="315">
        <v>297</v>
      </c>
      <c r="F33" s="315">
        <v>143</v>
      </c>
      <c r="G33" s="315">
        <v>88</v>
      </c>
      <c r="H33" s="315">
        <v>158</v>
      </c>
      <c r="I33" s="315">
        <v>181</v>
      </c>
      <c r="J33" s="315">
        <v>219</v>
      </c>
      <c r="K33" s="315">
        <v>181</v>
      </c>
      <c r="L33" s="315">
        <v>71</v>
      </c>
      <c r="M33" s="315">
        <v>79</v>
      </c>
      <c r="N33" s="315">
        <v>149</v>
      </c>
      <c r="O33" s="859">
        <v>1743</v>
      </c>
      <c r="P33" s="584">
        <v>44</v>
      </c>
    </row>
    <row r="34" spans="1:16" ht="12" customHeight="1" x14ac:dyDescent="0.2">
      <c r="A34" s="86">
        <v>45</v>
      </c>
      <c r="B34" s="61" t="s">
        <v>55</v>
      </c>
      <c r="C34" s="319"/>
      <c r="D34" s="315">
        <v>3</v>
      </c>
      <c r="E34" s="315">
        <v>35</v>
      </c>
      <c r="F34" s="315">
        <v>8</v>
      </c>
      <c r="G34" s="315">
        <v>2</v>
      </c>
      <c r="H34" s="315">
        <v>7</v>
      </c>
      <c r="I34" s="315">
        <v>7</v>
      </c>
      <c r="J34" s="315">
        <v>2</v>
      </c>
      <c r="K34" s="315">
        <v>1</v>
      </c>
      <c r="L34" s="315">
        <v>8</v>
      </c>
      <c r="M34" s="315">
        <v>2</v>
      </c>
      <c r="N34" s="315">
        <v>15</v>
      </c>
      <c r="O34" s="859">
        <v>90</v>
      </c>
      <c r="P34" s="584">
        <v>45</v>
      </c>
    </row>
    <row r="35" spans="1:16" ht="12" customHeight="1" x14ac:dyDescent="0.2">
      <c r="A35" s="86">
        <v>46</v>
      </c>
      <c r="B35" s="61" t="s">
        <v>56</v>
      </c>
      <c r="C35" s="319"/>
      <c r="D35" s="315">
        <v>19</v>
      </c>
      <c r="E35" s="315">
        <v>38</v>
      </c>
      <c r="F35" s="315">
        <v>33</v>
      </c>
      <c r="G35" s="315">
        <v>8</v>
      </c>
      <c r="H35" s="315">
        <v>22</v>
      </c>
      <c r="I35" s="315">
        <v>36</v>
      </c>
      <c r="J35" s="315">
        <v>36</v>
      </c>
      <c r="K35" s="315">
        <v>49</v>
      </c>
      <c r="L35" s="315">
        <v>23</v>
      </c>
      <c r="M35" s="315">
        <v>9</v>
      </c>
      <c r="N35" s="315">
        <v>28</v>
      </c>
      <c r="O35" s="859">
        <v>301</v>
      </c>
      <c r="P35" s="584">
        <v>46</v>
      </c>
    </row>
    <row r="36" spans="1:16" ht="12" customHeight="1" x14ac:dyDescent="0.2">
      <c r="A36" s="86">
        <v>47</v>
      </c>
      <c r="B36" s="61" t="s">
        <v>57</v>
      </c>
      <c r="C36" s="319"/>
      <c r="D36" s="315">
        <v>12</v>
      </c>
      <c r="E36" s="315">
        <v>41</v>
      </c>
      <c r="F36" s="315">
        <v>36</v>
      </c>
      <c r="G36" s="315">
        <v>10</v>
      </c>
      <c r="H36" s="315">
        <v>32</v>
      </c>
      <c r="I36" s="315">
        <v>51</v>
      </c>
      <c r="J36" s="315">
        <v>59</v>
      </c>
      <c r="K36" s="315">
        <v>55</v>
      </c>
      <c r="L36" s="315">
        <v>25</v>
      </c>
      <c r="M36" s="315">
        <v>11</v>
      </c>
      <c r="N36" s="315">
        <v>40</v>
      </c>
      <c r="O36" s="859">
        <v>372</v>
      </c>
      <c r="P36" s="584">
        <v>47</v>
      </c>
    </row>
    <row r="37" spans="1:16" ht="12" customHeight="1" x14ac:dyDescent="0.2">
      <c r="A37" s="86">
        <v>48</v>
      </c>
      <c r="B37" s="61" t="s">
        <v>58</v>
      </c>
      <c r="C37" s="319"/>
      <c r="D37" s="315"/>
      <c r="E37" s="315">
        <v>1</v>
      </c>
      <c r="F37" s="315">
        <v>2</v>
      </c>
      <c r="G37" s="315">
        <v>1</v>
      </c>
      <c r="H37" s="315">
        <v>2</v>
      </c>
      <c r="I37" s="315"/>
      <c r="J37" s="315"/>
      <c r="K37" s="315"/>
      <c r="L37" s="315"/>
      <c r="M37" s="315"/>
      <c r="N37" s="315"/>
      <c r="O37" s="859">
        <v>6</v>
      </c>
      <c r="P37" s="584">
        <v>48</v>
      </c>
    </row>
    <row r="38" spans="1:16" ht="12" customHeight="1" x14ac:dyDescent="0.2">
      <c r="A38" s="86">
        <v>51</v>
      </c>
      <c r="B38" s="61" t="s">
        <v>59</v>
      </c>
      <c r="C38" s="319"/>
      <c r="D38" s="315">
        <v>43</v>
      </c>
      <c r="E38" s="315">
        <v>165</v>
      </c>
      <c r="F38" s="315">
        <v>121</v>
      </c>
      <c r="G38" s="315">
        <v>26</v>
      </c>
      <c r="H38" s="315">
        <v>103</v>
      </c>
      <c r="I38" s="315">
        <v>125</v>
      </c>
      <c r="J38" s="315">
        <v>98</v>
      </c>
      <c r="K38" s="315">
        <v>111</v>
      </c>
      <c r="L38" s="315">
        <v>72</v>
      </c>
      <c r="M38" s="315">
        <v>36</v>
      </c>
      <c r="N38" s="315">
        <v>110</v>
      </c>
      <c r="O38" s="859">
        <v>1010</v>
      </c>
      <c r="P38" s="584">
        <v>51</v>
      </c>
    </row>
    <row r="39" spans="1:16" ht="12" customHeight="1" x14ac:dyDescent="0.2">
      <c r="A39" s="86">
        <v>52</v>
      </c>
      <c r="B39" s="61" t="s">
        <v>132</v>
      </c>
      <c r="C39" s="319"/>
      <c r="D39" s="315">
        <v>86</v>
      </c>
      <c r="E39" s="315">
        <v>262</v>
      </c>
      <c r="F39" s="315">
        <v>252</v>
      </c>
      <c r="G39" s="315">
        <v>38</v>
      </c>
      <c r="H39" s="315">
        <v>141</v>
      </c>
      <c r="I39" s="315">
        <v>234</v>
      </c>
      <c r="J39" s="315">
        <v>131</v>
      </c>
      <c r="K39" s="315">
        <v>120</v>
      </c>
      <c r="L39" s="315">
        <v>75</v>
      </c>
      <c r="M39" s="315">
        <v>54</v>
      </c>
      <c r="N39" s="315">
        <v>183</v>
      </c>
      <c r="O39" s="859">
        <v>1576</v>
      </c>
      <c r="P39" s="584">
        <v>52</v>
      </c>
    </row>
    <row r="40" spans="1:16" ht="12" customHeight="1" x14ac:dyDescent="0.2">
      <c r="A40" s="86">
        <v>53</v>
      </c>
      <c r="B40" s="61" t="s">
        <v>60</v>
      </c>
      <c r="C40" s="319"/>
      <c r="D40" s="315">
        <v>44</v>
      </c>
      <c r="E40" s="315">
        <v>73</v>
      </c>
      <c r="F40" s="315">
        <v>91</v>
      </c>
      <c r="G40" s="315">
        <v>15</v>
      </c>
      <c r="H40" s="315">
        <v>70</v>
      </c>
      <c r="I40" s="315">
        <v>116</v>
      </c>
      <c r="J40" s="315">
        <v>92</v>
      </c>
      <c r="K40" s="315">
        <v>112</v>
      </c>
      <c r="L40" s="315">
        <v>79</v>
      </c>
      <c r="M40" s="315">
        <v>23</v>
      </c>
      <c r="N40" s="315">
        <v>74</v>
      </c>
      <c r="O40" s="859">
        <v>789</v>
      </c>
      <c r="P40" s="584">
        <v>53</v>
      </c>
    </row>
    <row r="41" spans="1:16" ht="12" customHeight="1" x14ac:dyDescent="0.2">
      <c r="A41" s="86">
        <v>54</v>
      </c>
      <c r="B41" s="61" t="s">
        <v>135</v>
      </c>
      <c r="C41" s="319"/>
      <c r="D41" s="315">
        <v>21</v>
      </c>
      <c r="E41" s="315">
        <v>30</v>
      </c>
      <c r="F41" s="315">
        <v>25</v>
      </c>
      <c r="G41" s="315">
        <v>4</v>
      </c>
      <c r="H41" s="315">
        <v>26</v>
      </c>
      <c r="I41" s="315">
        <v>43</v>
      </c>
      <c r="J41" s="315">
        <v>29</v>
      </c>
      <c r="K41" s="315">
        <v>28</v>
      </c>
      <c r="L41" s="315">
        <v>26</v>
      </c>
      <c r="M41" s="315">
        <v>9</v>
      </c>
      <c r="N41" s="315">
        <v>24</v>
      </c>
      <c r="O41" s="859">
        <v>265</v>
      </c>
      <c r="P41" s="584">
        <v>54</v>
      </c>
    </row>
    <row r="42" spans="1:16" ht="12" customHeight="1" x14ac:dyDescent="0.2">
      <c r="A42" s="86">
        <v>55</v>
      </c>
      <c r="B42" s="61" t="s">
        <v>166</v>
      </c>
      <c r="C42" s="319"/>
      <c r="D42" s="315">
        <v>102</v>
      </c>
      <c r="E42" s="315">
        <v>259</v>
      </c>
      <c r="F42" s="315">
        <v>199</v>
      </c>
      <c r="G42" s="315">
        <v>44</v>
      </c>
      <c r="H42" s="315">
        <v>104</v>
      </c>
      <c r="I42" s="315">
        <v>148</v>
      </c>
      <c r="J42" s="315">
        <v>124</v>
      </c>
      <c r="K42" s="315">
        <v>129</v>
      </c>
      <c r="L42" s="315">
        <v>77</v>
      </c>
      <c r="M42" s="315">
        <v>50</v>
      </c>
      <c r="N42" s="315">
        <v>135</v>
      </c>
      <c r="O42" s="859">
        <v>1371</v>
      </c>
      <c r="P42" s="584">
        <v>55</v>
      </c>
    </row>
    <row r="43" spans="1:16" ht="12" customHeight="1" x14ac:dyDescent="0.2">
      <c r="A43" s="86">
        <v>61</v>
      </c>
      <c r="B43" s="61" t="s">
        <v>64</v>
      </c>
      <c r="C43" s="319"/>
      <c r="D43" s="315">
        <v>50</v>
      </c>
      <c r="E43" s="315">
        <v>136</v>
      </c>
      <c r="F43" s="315">
        <v>105</v>
      </c>
      <c r="G43" s="315">
        <v>27</v>
      </c>
      <c r="H43" s="315">
        <v>94</v>
      </c>
      <c r="I43" s="315">
        <v>141</v>
      </c>
      <c r="J43" s="315">
        <v>95</v>
      </c>
      <c r="K43" s="315">
        <v>119</v>
      </c>
      <c r="L43" s="315">
        <v>70</v>
      </c>
      <c r="M43" s="315">
        <v>31</v>
      </c>
      <c r="N43" s="315">
        <v>116</v>
      </c>
      <c r="O43" s="859">
        <v>984</v>
      </c>
      <c r="P43" s="584">
        <v>61</v>
      </c>
    </row>
    <row r="44" spans="1:16" ht="12" customHeight="1" x14ac:dyDescent="0.2">
      <c r="A44" s="86">
        <v>62</v>
      </c>
      <c r="B44" s="61" t="s">
        <v>65</v>
      </c>
      <c r="C44" s="319"/>
      <c r="D44" s="315">
        <v>8</v>
      </c>
      <c r="E44" s="315">
        <v>21</v>
      </c>
      <c r="F44" s="315">
        <v>40</v>
      </c>
      <c r="G44" s="315">
        <v>8</v>
      </c>
      <c r="H44" s="315">
        <v>29</v>
      </c>
      <c r="I44" s="315">
        <v>64</v>
      </c>
      <c r="J44" s="315">
        <v>59</v>
      </c>
      <c r="K44" s="315">
        <v>54</v>
      </c>
      <c r="L44" s="315">
        <v>43</v>
      </c>
      <c r="M44" s="315">
        <v>6</v>
      </c>
      <c r="N44" s="315">
        <v>31</v>
      </c>
      <c r="O44" s="859">
        <v>363</v>
      </c>
      <c r="P44" s="584">
        <v>62</v>
      </c>
    </row>
    <row r="45" spans="1:16" ht="12" customHeight="1" x14ac:dyDescent="0.2">
      <c r="A45" s="86">
        <v>63</v>
      </c>
      <c r="B45" s="61" t="s">
        <v>66</v>
      </c>
      <c r="C45" s="319"/>
      <c r="D45" s="315">
        <v>6</v>
      </c>
      <c r="E45" s="315">
        <v>23</v>
      </c>
      <c r="F45" s="315">
        <v>19</v>
      </c>
      <c r="G45" s="315">
        <v>3</v>
      </c>
      <c r="H45" s="315">
        <v>22</v>
      </c>
      <c r="I45" s="315">
        <v>28</v>
      </c>
      <c r="J45" s="315">
        <v>40</v>
      </c>
      <c r="K45" s="315">
        <v>30</v>
      </c>
      <c r="L45" s="315">
        <v>19</v>
      </c>
      <c r="M45" s="315">
        <v>4</v>
      </c>
      <c r="N45" s="315">
        <v>33</v>
      </c>
      <c r="O45" s="859">
        <v>227</v>
      </c>
      <c r="P45" s="584">
        <v>63</v>
      </c>
    </row>
    <row r="46" spans="1:16" ht="12" customHeight="1" x14ac:dyDescent="0.2">
      <c r="A46" s="86">
        <v>64</v>
      </c>
      <c r="B46" s="61" t="s">
        <v>67</v>
      </c>
      <c r="C46" s="319"/>
      <c r="D46" s="315">
        <v>1</v>
      </c>
      <c r="E46" s="315">
        <v>10</v>
      </c>
      <c r="F46" s="315">
        <v>10</v>
      </c>
      <c r="G46" s="315">
        <v>5</v>
      </c>
      <c r="H46" s="315">
        <v>8</v>
      </c>
      <c r="I46" s="315">
        <v>24</v>
      </c>
      <c r="J46" s="315">
        <v>18</v>
      </c>
      <c r="K46" s="315">
        <v>32</v>
      </c>
      <c r="L46" s="315">
        <v>6</v>
      </c>
      <c r="M46" s="315">
        <v>5</v>
      </c>
      <c r="N46" s="315">
        <v>6</v>
      </c>
      <c r="O46" s="859">
        <v>125</v>
      </c>
      <c r="P46" s="584">
        <v>64</v>
      </c>
    </row>
    <row r="47" spans="1:16" ht="12" customHeight="1" x14ac:dyDescent="0.2">
      <c r="A47" s="86">
        <v>65</v>
      </c>
      <c r="B47" s="61" t="s">
        <v>68</v>
      </c>
      <c r="C47" s="319"/>
      <c r="D47" s="315">
        <v>7</v>
      </c>
      <c r="E47" s="315">
        <v>35</v>
      </c>
      <c r="F47" s="315">
        <v>22</v>
      </c>
      <c r="G47" s="315">
        <v>3</v>
      </c>
      <c r="H47" s="315">
        <v>27</v>
      </c>
      <c r="I47" s="315">
        <v>24</v>
      </c>
      <c r="J47" s="315">
        <v>24</v>
      </c>
      <c r="K47" s="315">
        <v>40</v>
      </c>
      <c r="L47" s="315">
        <v>32</v>
      </c>
      <c r="M47" s="315">
        <v>5</v>
      </c>
      <c r="N47" s="315">
        <v>17</v>
      </c>
      <c r="O47" s="859">
        <v>236</v>
      </c>
      <c r="P47" s="584">
        <v>65</v>
      </c>
    </row>
    <row r="48" spans="1:16" ht="12" customHeight="1" x14ac:dyDescent="0.2">
      <c r="A48" s="86">
        <v>66</v>
      </c>
      <c r="B48" s="61" t="s">
        <v>69</v>
      </c>
      <c r="C48" s="319"/>
      <c r="D48" s="315">
        <v>43</v>
      </c>
      <c r="E48" s="315">
        <v>137</v>
      </c>
      <c r="F48" s="315">
        <v>113</v>
      </c>
      <c r="G48" s="315">
        <v>43</v>
      </c>
      <c r="H48" s="315">
        <v>87</v>
      </c>
      <c r="I48" s="315">
        <v>128</v>
      </c>
      <c r="J48" s="315">
        <v>106</v>
      </c>
      <c r="K48" s="315">
        <v>158</v>
      </c>
      <c r="L48" s="315">
        <v>75</v>
      </c>
      <c r="M48" s="315">
        <v>31</v>
      </c>
      <c r="N48" s="315">
        <v>81</v>
      </c>
      <c r="O48" s="859">
        <v>1002</v>
      </c>
      <c r="P48" s="584">
        <v>66</v>
      </c>
    </row>
    <row r="49" spans="1:16" ht="12" customHeight="1" x14ac:dyDescent="0.2">
      <c r="A49" s="86">
        <v>71</v>
      </c>
      <c r="B49" s="61" t="s">
        <v>70</v>
      </c>
      <c r="C49" s="319"/>
      <c r="D49" s="315">
        <v>46</v>
      </c>
      <c r="E49" s="315">
        <v>110</v>
      </c>
      <c r="F49" s="315">
        <v>83</v>
      </c>
      <c r="G49" s="315">
        <v>17</v>
      </c>
      <c r="H49" s="315">
        <v>52</v>
      </c>
      <c r="I49" s="315">
        <v>107</v>
      </c>
      <c r="J49" s="315">
        <v>78</v>
      </c>
      <c r="K49" s="315">
        <v>87</v>
      </c>
      <c r="L49" s="315">
        <v>66</v>
      </c>
      <c r="M49" s="315">
        <v>28</v>
      </c>
      <c r="N49" s="315">
        <v>69</v>
      </c>
      <c r="O49" s="859">
        <v>743</v>
      </c>
      <c r="P49" s="584">
        <v>71</v>
      </c>
    </row>
    <row r="50" spans="1:16" ht="12" customHeight="1" x14ac:dyDescent="0.2">
      <c r="A50" s="86">
        <v>72</v>
      </c>
      <c r="B50" s="61" t="s">
        <v>71</v>
      </c>
      <c r="C50" s="319"/>
      <c r="D50" s="315">
        <v>59</v>
      </c>
      <c r="E50" s="315">
        <v>166</v>
      </c>
      <c r="F50" s="315">
        <v>142</v>
      </c>
      <c r="G50" s="315">
        <v>39</v>
      </c>
      <c r="H50" s="315">
        <v>95</v>
      </c>
      <c r="I50" s="315">
        <v>158</v>
      </c>
      <c r="J50" s="315">
        <v>151</v>
      </c>
      <c r="K50" s="315">
        <v>199</v>
      </c>
      <c r="L50" s="315">
        <v>80</v>
      </c>
      <c r="M50" s="315">
        <v>42</v>
      </c>
      <c r="N50" s="315">
        <v>95</v>
      </c>
      <c r="O50" s="859">
        <v>1226</v>
      </c>
      <c r="P50" s="584">
        <v>72</v>
      </c>
    </row>
    <row r="51" spans="1:16" ht="12" customHeight="1" x14ac:dyDescent="0.2">
      <c r="A51" s="86">
        <v>81</v>
      </c>
      <c r="B51" s="61" t="s">
        <v>5</v>
      </c>
      <c r="C51" s="319"/>
      <c r="D51" s="315">
        <v>48</v>
      </c>
      <c r="E51" s="315">
        <v>109</v>
      </c>
      <c r="F51" s="315">
        <v>68</v>
      </c>
      <c r="G51" s="315">
        <v>26</v>
      </c>
      <c r="H51" s="315">
        <v>53</v>
      </c>
      <c r="I51" s="315">
        <v>76</v>
      </c>
      <c r="J51" s="315">
        <v>73</v>
      </c>
      <c r="K51" s="315">
        <v>68</v>
      </c>
      <c r="L51" s="315">
        <v>41</v>
      </c>
      <c r="M51" s="315">
        <v>21</v>
      </c>
      <c r="N51" s="315">
        <v>78</v>
      </c>
      <c r="O51" s="859">
        <v>661</v>
      </c>
      <c r="P51" s="584">
        <v>81</v>
      </c>
    </row>
    <row r="52" spans="1:16" ht="12" customHeight="1" x14ac:dyDescent="0.2">
      <c r="A52" s="86">
        <v>82</v>
      </c>
      <c r="B52" s="61" t="s">
        <v>72</v>
      </c>
      <c r="C52" s="319"/>
      <c r="D52" s="315">
        <v>72</v>
      </c>
      <c r="E52" s="315">
        <v>186</v>
      </c>
      <c r="F52" s="315">
        <v>137</v>
      </c>
      <c r="G52" s="315">
        <v>47</v>
      </c>
      <c r="H52" s="315">
        <v>85</v>
      </c>
      <c r="I52" s="315">
        <v>114</v>
      </c>
      <c r="J52" s="315">
        <v>119</v>
      </c>
      <c r="K52" s="315">
        <v>116</v>
      </c>
      <c r="L52" s="315">
        <v>69</v>
      </c>
      <c r="M52" s="315">
        <v>35</v>
      </c>
      <c r="N52" s="315">
        <v>112</v>
      </c>
      <c r="O52" s="859">
        <v>1092</v>
      </c>
      <c r="P52" s="584">
        <v>82</v>
      </c>
    </row>
    <row r="53" spans="1:16" ht="12" customHeight="1" x14ac:dyDescent="0.2">
      <c r="A53" s="86">
        <v>83</v>
      </c>
      <c r="B53" s="61" t="s">
        <v>73</v>
      </c>
      <c r="C53" s="319"/>
      <c r="D53" s="315">
        <v>56</v>
      </c>
      <c r="E53" s="315">
        <v>105</v>
      </c>
      <c r="F53" s="315">
        <v>119</v>
      </c>
      <c r="G53" s="315">
        <v>17</v>
      </c>
      <c r="H53" s="315">
        <v>66</v>
      </c>
      <c r="I53" s="315">
        <v>105</v>
      </c>
      <c r="J53" s="315">
        <v>63</v>
      </c>
      <c r="K53" s="315">
        <v>70</v>
      </c>
      <c r="L53" s="315">
        <v>40</v>
      </c>
      <c r="M53" s="315">
        <v>26</v>
      </c>
      <c r="N53" s="315">
        <v>78</v>
      </c>
      <c r="O53" s="859">
        <v>745</v>
      </c>
      <c r="P53" s="584">
        <v>83</v>
      </c>
    </row>
    <row r="54" spans="1:16" ht="12" customHeight="1" x14ac:dyDescent="0.2">
      <c r="A54" s="86">
        <v>91</v>
      </c>
      <c r="B54" s="61" t="s">
        <v>74</v>
      </c>
      <c r="C54" s="319"/>
      <c r="D54" s="315">
        <v>67</v>
      </c>
      <c r="E54" s="315">
        <v>109</v>
      </c>
      <c r="F54" s="315">
        <v>96</v>
      </c>
      <c r="G54" s="315">
        <v>18</v>
      </c>
      <c r="H54" s="315">
        <v>38</v>
      </c>
      <c r="I54" s="315">
        <v>61</v>
      </c>
      <c r="J54" s="315">
        <v>72</v>
      </c>
      <c r="K54" s="315">
        <v>65</v>
      </c>
      <c r="L54" s="315">
        <v>41</v>
      </c>
      <c r="M54" s="315">
        <v>18</v>
      </c>
      <c r="N54" s="315">
        <v>89</v>
      </c>
      <c r="O54" s="859">
        <v>674</v>
      </c>
      <c r="P54" s="584">
        <v>91</v>
      </c>
    </row>
    <row r="55" spans="1:16" ht="12" customHeight="1" x14ac:dyDescent="0.2">
      <c r="A55" s="86">
        <v>92</v>
      </c>
      <c r="B55" s="61" t="s">
        <v>75</v>
      </c>
      <c r="C55" s="319"/>
      <c r="D55" s="315">
        <v>6</v>
      </c>
      <c r="E55" s="315">
        <v>2</v>
      </c>
      <c r="F55" s="315">
        <v>4</v>
      </c>
      <c r="G55" s="315"/>
      <c r="H55" s="315"/>
      <c r="I55" s="315">
        <v>1</v>
      </c>
      <c r="J55" s="315">
        <v>3</v>
      </c>
      <c r="K55" s="315"/>
      <c r="L55" s="315"/>
      <c r="M55" s="315"/>
      <c r="N55" s="315">
        <v>1</v>
      </c>
      <c r="O55" s="859">
        <v>17</v>
      </c>
      <c r="P55" s="584">
        <v>92</v>
      </c>
    </row>
    <row r="56" spans="1:16" ht="12" customHeight="1" x14ac:dyDescent="0.2">
      <c r="A56" s="86">
        <v>93</v>
      </c>
      <c r="B56" s="61" t="s">
        <v>76</v>
      </c>
      <c r="C56" s="319"/>
      <c r="D56" s="315">
        <v>41</v>
      </c>
      <c r="E56" s="315">
        <v>91</v>
      </c>
      <c r="F56" s="315">
        <v>80</v>
      </c>
      <c r="G56" s="315">
        <v>24</v>
      </c>
      <c r="H56" s="315">
        <v>73</v>
      </c>
      <c r="I56" s="315">
        <v>87</v>
      </c>
      <c r="J56" s="315">
        <v>69</v>
      </c>
      <c r="K56" s="315">
        <v>72</v>
      </c>
      <c r="L56" s="315">
        <v>50</v>
      </c>
      <c r="M56" s="315">
        <v>31</v>
      </c>
      <c r="N56" s="315">
        <v>78</v>
      </c>
      <c r="O56" s="859">
        <v>696</v>
      </c>
      <c r="P56" s="584">
        <v>93</v>
      </c>
    </row>
    <row r="57" spans="1:16" ht="12" customHeight="1" x14ac:dyDescent="0.2">
      <c r="A57" s="86">
        <v>94</v>
      </c>
      <c r="B57" s="61" t="s">
        <v>77</v>
      </c>
      <c r="C57" s="319"/>
      <c r="D57" s="315">
        <v>58</v>
      </c>
      <c r="E57" s="315">
        <v>132</v>
      </c>
      <c r="F57" s="315">
        <v>110</v>
      </c>
      <c r="G57" s="315">
        <v>32</v>
      </c>
      <c r="H57" s="315">
        <v>98</v>
      </c>
      <c r="I57" s="315">
        <v>146</v>
      </c>
      <c r="J57" s="315">
        <v>86</v>
      </c>
      <c r="K57" s="315">
        <v>101</v>
      </c>
      <c r="L57" s="315">
        <v>84</v>
      </c>
      <c r="M57" s="315">
        <v>31</v>
      </c>
      <c r="N57" s="315">
        <v>97</v>
      </c>
      <c r="O57" s="859">
        <v>975</v>
      </c>
      <c r="P57" s="584">
        <v>94</v>
      </c>
    </row>
    <row r="58" spans="1:16" ht="12" customHeight="1" x14ac:dyDescent="0.2">
      <c r="A58" s="86">
        <v>101</v>
      </c>
      <c r="B58" s="61" t="s">
        <v>78</v>
      </c>
      <c r="C58" s="319"/>
      <c r="D58" s="315">
        <v>69</v>
      </c>
      <c r="E58" s="315">
        <v>168</v>
      </c>
      <c r="F58" s="315">
        <v>159</v>
      </c>
      <c r="G58" s="315">
        <v>32</v>
      </c>
      <c r="H58" s="315">
        <v>139</v>
      </c>
      <c r="I58" s="315">
        <v>163</v>
      </c>
      <c r="J58" s="315">
        <v>153</v>
      </c>
      <c r="K58" s="315">
        <v>173</v>
      </c>
      <c r="L58" s="315">
        <v>127</v>
      </c>
      <c r="M58" s="315">
        <v>47</v>
      </c>
      <c r="N58" s="315">
        <v>114</v>
      </c>
      <c r="O58" s="859">
        <v>1344</v>
      </c>
      <c r="P58" s="584">
        <v>101</v>
      </c>
    </row>
    <row r="59" spans="1:16" ht="12" customHeight="1" x14ac:dyDescent="0.2">
      <c r="A59" s="86">
        <v>102</v>
      </c>
      <c r="B59" s="61" t="s">
        <v>79</v>
      </c>
      <c r="C59" s="319"/>
      <c r="D59" s="315">
        <v>1</v>
      </c>
      <c r="E59" s="315">
        <v>2</v>
      </c>
      <c r="F59" s="315">
        <v>2</v>
      </c>
      <c r="G59" s="315"/>
      <c r="H59" s="315">
        <v>4</v>
      </c>
      <c r="I59" s="315">
        <v>5</v>
      </c>
      <c r="J59" s="315">
        <v>6</v>
      </c>
      <c r="K59" s="315">
        <v>4</v>
      </c>
      <c r="L59" s="315">
        <v>5</v>
      </c>
      <c r="M59" s="315">
        <v>1</v>
      </c>
      <c r="N59" s="315">
        <v>10</v>
      </c>
      <c r="O59" s="859">
        <v>40</v>
      </c>
      <c r="P59" s="584">
        <v>102</v>
      </c>
    </row>
    <row r="60" spans="1:16" ht="12" customHeight="1" x14ac:dyDescent="0.2">
      <c r="A60" s="86">
        <v>103</v>
      </c>
      <c r="B60" s="61" t="s">
        <v>80</v>
      </c>
      <c r="C60" s="319"/>
      <c r="D60" s="315">
        <v>20</v>
      </c>
      <c r="E60" s="315">
        <v>50</v>
      </c>
      <c r="F60" s="315">
        <v>29</v>
      </c>
      <c r="G60" s="315">
        <v>4</v>
      </c>
      <c r="H60" s="315">
        <v>26</v>
      </c>
      <c r="I60" s="315">
        <v>26</v>
      </c>
      <c r="J60" s="315">
        <v>65</v>
      </c>
      <c r="K60" s="315">
        <v>61</v>
      </c>
      <c r="L60" s="315">
        <v>20</v>
      </c>
      <c r="M60" s="315">
        <v>12</v>
      </c>
      <c r="N60" s="315">
        <v>19</v>
      </c>
      <c r="O60" s="859">
        <v>332</v>
      </c>
      <c r="P60" s="584">
        <v>103</v>
      </c>
    </row>
    <row r="61" spans="1:16" ht="12" customHeight="1" x14ac:dyDescent="0.2">
      <c r="A61" s="86">
        <v>105</v>
      </c>
      <c r="B61" s="61" t="s">
        <v>81</v>
      </c>
      <c r="C61" s="319"/>
      <c r="D61" s="315">
        <v>4</v>
      </c>
      <c r="E61" s="315">
        <v>30</v>
      </c>
      <c r="F61" s="315">
        <v>26</v>
      </c>
      <c r="G61" s="315">
        <v>4</v>
      </c>
      <c r="H61" s="315">
        <v>18</v>
      </c>
      <c r="I61" s="315">
        <v>37</v>
      </c>
      <c r="J61" s="315">
        <v>30</v>
      </c>
      <c r="K61" s="315">
        <v>30</v>
      </c>
      <c r="L61" s="315">
        <v>12</v>
      </c>
      <c r="M61" s="315">
        <v>8</v>
      </c>
      <c r="N61" s="315">
        <v>24</v>
      </c>
      <c r="O61" s="859">
        <v>223</v>
      </c>
      <c r="P61" s="584">
        <v>105</v>
      </c>
    </row>
    <row r="62" spans="1:16" ht="12" customHeight="1" x14ac:dyDescent="0.2">
      <c r="A62" s="86">
        <v>106</v>
      </c>
      <c r="B62" s="61" t="s">
        <v>82</v>
      </c>
      <c r="C62" s="319"/>
      <c r="D62" s="315">
        <v>23</v>
      </c>
      <c r="E62" s="315">
        <v>76</v>
      </c>
      <c r="F62" s="315">
        <v>57</v>
      </c>
      <c r="G62" s="315">
        <v>7</v>
      </c>
      <c r="H62" s="315">
        <v>39</v>
      </c>
      <c r="I62" s="315">
        <v>59</v>
      </c>
      <c r="J62" s="315">
        <v>51</v>
      </c>
      <c r="K62" s="315">
        <v>30</v>
      </c>
      <c r="L62" s="315">
        <v>14</v>
      </c>
      <c r="M62" s="315">
        <v>25</v>
      </c>
      <c r="N62" s="315">
        <v>62</v>
      </c>
      <c r="O62" s="859">
        <v>443</v>
      </c>
      <c r="P62" s="584">
        <v>106</v>
      </c>
    </row>
    <row r="63" spans="1:16" ht="12" customHeight="1" x14ac:dyDescent="0.2">
      <c r="A63" s="86">
        <v>107</v>
      </c>
      <c r="B63" s="61" t="s">
        <v>83</v>
      </c>
      <c r="C63" s="319"/>
      <c r="D63" s="315">
        <v>37</v>
      </c>
      <c r="E63" s="315">
        <v>139</v>
      </c>
      <c r="F63" s="315">
        <v>103</v>
      </c>
      <c r="G63" s="315">
        <v>24</v>
      </c>
      <c r="H63" s="315">
        <v>96</v>
      </c>
      <c r="I63" s="315">
        <v>125</v>
      </c>
      <c r="J63" s="315">
        <v>71</v>
      </c>
      <c r="K63" s="315">
        <v>132</v>
      </c>
      <c r="L63" s="315">
        <v>76</v>
      </c>
      <c r="M63" s="315">
        <v>41</v>
      </c>
      <c r="N63" s="315">
        <v>91</v>
      </c>
      <c r="O63" s="859">
        <v>935</v>
      </c>
      <c r="P63" s="584">
        <v>107</v>
      </c>
    </row>
    <row r="64" spans="1:16" ht="12" customHeight="1" x14ac:dyDescent="0.2">
      <c r="A64" s="86">
        <v>108</v>
      </c>
      <c r="B64" s="61" t="s">
        <v>84</v>
      </c>
      <c r="C64" s="319"/>
      <c r="D64" s="315">
        <v>30</v>
      </c>
      <c r="E64" s="315">
        <v>77</v>
      </c>
      <c r="F64" s="315">
        <v>65</v>
      </c>
      <c r="G64" s="315">
        <v>10</v>
      </c>
      <c r="H64" s="315">
        <v>36</v>
      </c>
      <c r="I64" s="315">
        <v>70</v>
      </c>
      <c r="J64" s="315">
        <v>41</v>
      </c>
      <c r="K64" s="315">
        <v>43</v>
      </c>
      <c r="L64" s="315">
        <v>41</v>
      </c>
      <c r="M64" s="315">
        <v>19</v>
      </c>
      <c r="N64" s="315">
        <v>65</v>
      </c>
      <c r="O64" s="859">
        <v>497</v>
      </c>
      <c r="P64" s="584">
        <v>108</v>
      </c>
    </row>
    <row r="65" spans="1:16" ht="12" customHeight="1" x14ac:dyDescent="0.2">
      <c r="A65" s="86">
        <v>109</v>
      </c>
      <c r="B65" s="61" t="s">
        <v>145</v>
      </c>
      <c r="C65" s="319"/>
      <c r="D65" s="315">
        <v>6</v>
      </c>
      <c r="E65" s="315">
        <v>13</v>
      </c>
      <c r="F65" s="315">
        <v>14</v>
      </c>
      <c r="G65" s="315">
        <v>3</v>
      </c>
      <c r="H65" s="315">
        <v>23</v>
      </c>
      <c r="I65" s="315">
        <v>20</v>
      </c>
      <c r="J65" s="315">
        <v>22</v>
      </c>
      <c r="K65" s="315">
        <v>40</v>
      </c>
      <c r="L65" s="315">
        <v>24</v>
      </c>
      <c r="M65" s="315">
        <v>9</v>
      </c>
      <c r="N65" s="315">
        <v>22</v>
      </c>
      <c r="O65" s="859">
        <v>196</v>
      </c>
      <c r="P65" s="584">
        <v>109</v>
      </c>
    </row>
    <row r="66" spans="1:16" ht="12" customHeight="1" x14ac:dyDescent="0.2">
      <c r="A66" s="86">
        <v>111</v>
      </c>
      <c r="B66" s="61" t="s">
        <v>85</v>
      </c>
      <c r="C66" s="320"/>
      <c r="D66" s="316">
        <v>220</v>
      </c>
      <c r="E66" s="316">
        <v>566</v>
      </c>
      <c r="F66" s="316">
        <v>280</v>
      </c>
      <c r="G66" s="316">
        <v>97</v>
      </c>
      <c r="H66" s="316">
        <v>185</v>
      </c>
      <c r="I66" s="316">
        <v>216</v>
      </c>
      <c r="J66" s="316">
        <v>200</v>
      </c>
      <c r="K66" s="316">
        <v>144</v>
      </c>
      <c r="L66" s="316">
        <v>95</v>
      </c>
      <c r="M66" s="316">
        <v>74</v>
      </c>
      <c r="N66" s="316">
        <v>231</v>
      </c>
      <c r="O66" s="859">
        <v>2308</v>
      </c>
      <c r="P66" s="584">
        <v>111</v>
      </c>
    </row>
    <row r="67" spans="1:16" ht="12" customHeight="1" x14ac:dyDescent="0.2">
      <c r="A67" s="86">
        <v>112</v>
      </c>
      <c r="B67" s="61" t="s">
        <v>86</v>
      </c>
      <c r="C67" s="320"/>
      <c r="D67" s="316">
        <v>243</v>
      </c>
      <c r="E67" s="316">
        <v>564</v>
      </c>
      <c r="F67" s="316">
        <v>330</v>
      </c>
      <c r="G67" s="316">
        <v>119</v>
      </c>
      <c r="H67" s="316">
        <v>238</v>
      </c>
      <c r="I67" s="316">
        <v>265</v>
      </c>
      <c r="J67" s="316">
        <v>278</v>
      </c>
      <c r="K67" s="316">
        <v>193</v>
      </c>
      <c r="L67" s="316">
        <v>99</v>
      </c>
      <c r="M67" s="316">
        <v>94</v>
      </c>
      <c r="N67" s="316">
        <v>271</v>
      </c>
      <c r="O67" s="859">
        <v>2694</v>
      </c>
      <c r="P67" s="584">
        <v>112</v>
      </c>
    </row>
    <row r="68" spans="1:16" ht="12" customHeight="1" x14ac:dyDescent="0.2">
      <c r="A68" s="86">
        <v>113</v>
      </c>
      <c r="B68" s="61" t="s">
        <v>87</v>
      </c>
      <c r="C68" s="320"/>
      <c r="D68" s="316">
        <v>18</v>
      </c>
      <c r="E68" s="316">
        <v>30</v>
      </c>
      <c r="F68" s="316">
        <v>6</v>
      </c>
      <c r="G68" s="316">
        <v>7</v>
      </c>
      <c r="H68" s="316">
        <v>12</v>
      </c>
      <c r="I68" s="316">
        <v>13</v>
      </c>
      <c r="J68" s="316">
        <v>25</v>
      </c>
      <c r="K68" s="316">
        <v>36</v>
      </c>
      <c r="L68" s="316">
        <v>14</v>
      </c>
      <c r="M68" s="316">
        <v>7</v>
      </c>
      <c r="N68" s="316">
        <v>14</v>
      </c>
      <c r="O68" s="859">
        <v>182</v>
      </c>
      <c r="P68" s="584">
        <v>113</v>
      </c>
    </row>
    <row r="69" spans="1:16" ht="12" customHeight="1" x14ac:dyDescent="0.2">
      <c r="A69" s="86">
        <v>121</v>
      </c>
      <c r="B69" s="61" t="s">
        <v>61</v>
      </c>
      <c r="C69" s="319"/>
      <c r="D69" s="315">
        <v>279</v>
      </c>
      <c r="E69" s="315">
        <v>784</v>
      </c>
      <c r="F69" s="315">
        <v>452</v>
      </c>
      <c r="G69" s="315">
        <v>109</v>
      </c>
      <c r="H69" s="315">
        <v>240</v>
      </c>
      <c r="I69" s="315">
        <v>255</v>
      </c>
      <c r="J69" s="315">
        <v>256</v>
      </c>
      <c r="K69" s="315">
        <v>194</v>
      </c>
      <c r="L69" s="315">
        <v>119</v>
      </c>
      <c r="M69" s="315">
        <v>108</v>
      </c>
      <c r="N69" s="315">
        <v>324</v>
      </c>
      <c r="O69" s="859">
        <v>3120</v>
      </c>
      <c r="P69" s="584">
        <v>121</v>
      </c>
    </row>
    <row r="70" spans="1:16" ht="12" customHeight="1" x14ac:dyDescent="0.2">
      <c r="A70" s="86">
        <v>122</v>
      </c>
      <c r="B70" s="61" t="s">
        <v>62</v>
      </c>
      <c r="C70" s="319"/>
      <c r="D70" s="315">
        <v>191</v>
      </c>
      <c r="E70" s="315">
        <v>536</v>
      </c>
      <c r="F70" s="315">
        <v>339</v>
      </c>
      <c r="G70" s="315">
        <v>95</v>
      </c>
      <c r="H70" s="315">
        <v>231</v>
      </c>
      <c r="I70" s="315">
        <v>296</v>
      </c>
      <c r="J70" s="315">
        <v>211</v>
      </c>
      <c r="K70" s="315">
        <v>194</v>
      </c>
      <c r="L70" s="315">
        <v>116</v>
      </c>
      <c r="M70" s="315">
        <v>123</v>
      </c>
      <c r="N70" s="315">
        <v>235</v>
      </c>
      <c r="O70" s="859">
        <v>2567</v>
      </c>
      <c r="P70" s="584">
        <v>122</v>
      </c>
    </row>
    <row r="71" spans="1:16" ht="12" customHeight="1" x14ac:dyDescent="0.2">
      <c r="A71" s="86">
        <v>123</v>
      </c>
      <c r="B71" s="61" t="s">
        <v>63</v>
      </c>
      <c r="C71" s="319"/>
      <c r="D71" s="315">
        <v>76</v>
      </c>
      <c r="E71" s="315">
        <v>195</v>
      </c>
      <c r="F71" s="315">
        <v>138</v>
      </c>
      <c r="G71" s="315">
        <v>37</v>
      </c>
      <c r="H71" s="315">
        <v>106</v>
      </c>
      <c r="I71" s="315">
        <v>148</v>
      </c>
      <c r="J71" s="315">
        <v>123</v>
      </c>
      <c r="K71" s="315">
        <v>118</v>
      </c>
      <c r="L71" s="315">
        <v>75</v>
      </c>
      <c r="M71" s="315">
        <v>40</v>
      </c>
      <c r="N71" s="315">
        <v>106</v>
      </c>
      <c r="O71" s="859">
        <v>1162</v>
      </c>
      <c r="P71" s="584">
        <v>123</v>
      </c>
    </row>
    <row r="72" spans="1:16" ht="12" customHeight="1" x14ac:dyDescent="0.2">
      <c r="A72" s="86"/>
      <c r="B72" s="61"/>
      <c r="C72" s="319"/>
      <c r="D72" s="315"/>
      <c r="E72" s="315"/>
      <c r="F72" s="315"/>
      <c r="G72" s="315"/>
      <c r="H72" s="315"/>
      <c r="I72" s="315"/>
      <c r="J72" s="315"/>
      <c r="K72" s="315"/>
      <c r="L72" s="315"/>
      <c r="M72" s="315"/>
      <c r="N72" s="315"/>
      <c r="O72" s="323"/>
      <c r="P72" s="584"/>
    </row>
    <row r="73" spans="1:16" ht="12" customHeight="1" x14ac:dyDescent="0.2">
      <c r="A73" s="85">
        <v>1</v>
      </c>
      <c r="B73" s="86" t="s">
        <v>2</v>
      </c>
      <c r="C73" s="321"/>
      <c r="D73" s="315">
        <v>1247</v>
      </c>
      <c r="E73" s="315">
        <v>2084</v>
      </c>
      <c r="F73" s="315">
        <v>959</v>
      </c>
      <c r="G73" s="315">
        <v>416</v>
      </c>
      <c r="H73" s="315">
        <v>600</v>
      </c>
      <c r="I73" s="315">
        <v>528</v>
      </c>
      <c r="J73" s="315">
        <v>522</v>
      </c>
      <c r="K73" s="315">
        <v>414</v>
      </c>
      <c r="L73" s="315">
        <v>279</v>
      </c>
      <c r="M73" s="315">
        <v>276</v>
      </c>
      <c r="N73" s="315">
        <v>677</v>
      </c>
      <c r="O73" s="859">
        <v>8002</v>
      </c>
      <c r="P73" s="140">
        <v>1</v>
      </c>
    </row>
    <row r="74" spans="1:16" ht="12" customHeight="1" x14ac:dyDescent="0.2">
      <c r="A74" s="85">
        <v>2</v>
      </c>
      <c r="B74" s="86" t="s">
        <v>6</v>
      </c>
      <c r="C74" s="321"/>
      <c r="D74" s="315">
        <v>619</v>
      </c>
      <c r="E74" s="315">
        <v>1466</v>
      </c>
      <c r="F74" s="315">
        <v>1182</v>
      </c>
      <c r="G74" s="315">
        <v>234</v>
      </c>
      <c r="H74" s="315">
        <v>541</v>
      </c>
      <c r="I74" s="315">
        <v>759</v>
      </c>
      <c r="J74" s="315">
        <v>694</v>
      </c>
      <c r="K74" s="315">
        <v>760</v>
      </c>
      <c r="L74" s="315">
        <v>409</v>
      </c>
      <c r="M74" s="315">
        <v>399</v>
      </c>
      <c r="N74" s="315">
        <v>936</v>
      </c>
      <c r="O74" s="859">
        <v>7999</v>
      </c>
      <c r="P74" s="140">
        <v>2</v>
      </c>
    </row>
    <row r="75" spans="1:16" ht="12" customHeight="1" x14ac:dyDescent="0.2">
      <c r="A75" s="85">
        <v>3</v>
      </c>
      <c r="B75" s="86" t="s">
        <v>10</v>
      </c>
      <c r="C75" s="321"/>
      <c r="D75" s="315">
        <v>980</v>
      </c>
      <c r="E75" s="315">
        <v>2015</v>
      </c>
      <c r="F75" s="315">
        <v>1269</v>
      </c>
      <c r="G75" s="315">
        <v>392</v>
      </c>
      <c r="H75" s="315">
        <v>699</v>
      </c>
      <c r="I75" s="315">
        <v>949</v>
      </c>
      <c r="J75" s="315">
        <v>898</v>
      </c>
      <c r="K75" s="315">
        <v>812</v>
      </c>
      <c r="L75" s="315">
        <v>465</v>
      </c>
      <c r="M75" s="315">
        <v>406</v>
      </c>
      <c r="N75" s="315">
        <v>1069</v>
      </c>
      <c r="O75" s="859">
        <v>9954</v>
      </c>
      <c r="P75" s="140">
        <v>3</v>
      </c>
    </row>
    <row r="76" spans="1:16" ht="12" customHeight="1" x14ac:dyDescent="0.2">
      <c r="A76" s="85">
        <v>4</v>
      </c>
      <c r="B76" s="86" t="s">
        <v>3</v>
      </c>
      <c r="C76" s="321"/>
      <c r="D76" s="315">
        <v>675</v>
      </c>
      <c r="E76" s="315">
        <v>1520</v>
      </c>
      <c r="F76" s="315">
        <v>1101</v>
      </c>
      <c r="G76" s="315">
        <v>326</v>
      </c>
      <c r="H76" s="315">
        <v>706</v>
      </c>
      <c r="I76" s="315">
        <v>963</v>
      </c>
      <c r="J76" s="315">
        <v>911</v>
      </c>
      <c r="K76" s="315">
        <v>754</v>
      </c>
      <c r="L76" s="315">
        <v>408</v>
      </c>
      <c r="M76" s="315">
        <v>341</v>
      </c>
      <c r="N76" s="315">
        <v>856</v>
      </c>
      <c r="O76" s="859">
        <v>8561</v>
      </c>
      <c r="P76" s="140">
        <v>4</v>
      </c>
    </row>
    <row r="77" spans="1:16" ht="12" customHeight="1" x14ac:dyDescent="0.2">
      <c r="A77" s="85">
        <v>5</v>
      </c>
      <c r="B77" s="86" t="s">
        <v>7</v>
      </c>
      <c r="C77" s="321"/>
      <c r="D77" s="315">
        <v>296</v>
      </c>
      <c r="E77" s="315">
        <v>789</v>
      </c>
      <c r="F77" s="315">
        <v>688</v>
      </c>
      <c r="G77" s="315">
        <v>127</v>
      </c>
      <c r="H77" s="315">
        <v>444</v>
      </c>
      <c r="I77" s="315">
        <v>666</v>
      </c>
      <c r="J77" s="315">
        <v>474</v>
      </c>
      <c r="K77" s="315">
        <v>500</v>
      </c>
      <c r="L77" s="315">
        <v>329</v>
      </c>
      <c r="M77" s="315">
        <v>172</v>
      </c>
      <c r="N77" s="315">
        <v>526</v>
      </c>
      <c r="O77" s="859">
        <v>5011</v>
      </c>
      <c r="P77" s="140">
        <v>5</v>
      </c>
    </row>
    <row r="78" spans="1:16" ht="12" customHeight="1" x14ac:dyDescent="0.2">
      <c r="A78" s="85">
        <v>6</v>
      </c>
      <c r="B78" s="86" t="s">
        <v>11</v>
      </c>
      <c r="C78" s="321"/>
      <c r="D78" s="315">
        <v>115</v>
      </c>
      <c r="E78" s="315">
        <v>362</v>
      </c>
      <c r="F78" s="315">
        <v>309</v>
      </c>
      <c r="G78" s="315">
        <v>89</v>
      </c>
      <c r="H78" s="315">
        <v>267</v>
      </c>
      <c r="I78" s="315">
        <v>409</v>
      </c>
      <c r="J78" s="315">
        <v>342</v>
      </c>
      <c r="K78" s="315">
        <v>433</v>
      </c>
      <c r="L78" s="315">
        <v>245</v>
      </c>
      <c r="M78" s="315">
        <v>82</v>
      </c>
      <c r="N78" s="315">
        <v>284</v>
      </c>
      <c r="O78" s="859">
        <v>2937</v>
      </c>
      <c r="P78" s="140">
        <v>6</v>
      </c>
    </row>
    <row r="79" spans="1:16" ht="12" customHeight="1" x14ac:dyDescent="0.2">
      <c r="A79" s="85">
        <v>7</v>
      </c>
      <c r="B79" s="86" t="s">
        <v>4</v>
      </c>
      <c r="C79" s="321"/>
      <c r="D79" s="315">
        <v>105</v>
      </c>
      <c r="E79" s="315">
        <v>276</v>
      </c>
      <c r="F79" s="315">
        <v>225</v>
      </c>
      <c r="G79" s="315">
        <v>56</v>
      </c>
      <c r="H79" s="315">
        <v>147</v>
      </c>
      <c r="I79" s="315">
        <v>265</v>
      </c>
      <c r="J79" s="315">
        <v>229</v>
      </c>
      <c r="K79" s="315">
        <v>286</v>
      </c>
      <c r="L79" s="315">
        <v>146</v>
      </c>
      <c r="M79" s="315">
        <v>70</v>
      </c>
      <c r="N79" s="315">
        <v>164</v>
      </c>
      <c r="O79" s="859">
        <v>1969</v>
      </c>
      <c r="P79" s="140">
        <v>7</v>
      </c>
    </row>
    <row r="80" spans="1:16" ht="12" customHeight="1" x14ac:dyDescent="0.2">
      <c r="A80" s="85">
        <v>8</v>
      </c>
      <c r="B80" s="86" t="s">
        <v>5</v>
      </c>
      <c r="C80" s="321"/>
      <c r="D80" s="315">
        <v>176</v>
      </c>
      <c r="E80" s="315">
        <v>400</v>
      </c>
      <c r="F80" s="315">
        <v>324</v>
      </c>
      <c r="G80" s="315">
        <v>90</v>
      </c>
      <c r="H80" s="315">
        <v>204</v>
      </c>
      <c r="I80" s="315">
        <v>295</v>
      </c>
      <c r="J80" s="315">
        <v>255</v>
      </c>
      <c r="K80" s="315">
        <v>254</v>
      </c>
      <c r="L80" s="315">
        <v>150</v>
      </c>
      <c r="M80" s="315">
        <v>82</v>
      </c>
      <c r="N80" s="315">
        <v>268</v>
      </c>
      <c r="O80" s="859">
        <v>2498</v>
      </c>
      <c r="P80" s="140">
        <v>8</v>
      </c>
    </row>
    <row r="81" spans="1:16" ht="12" customHeight="1" x14ac:dyDescent="0.2">
      <c r="A81" s="85">
        <v>9</v>
      </c>
      <c r="B81" s="86" t="s">
        <v>8</v>
      </c>
      <c r="C81" s="321"/>
      <c r="D81" s="315">
        <v>172</v>
      </c>
      <c r="E81" s="315">
        <v>334</v>
      </c>
      <c r="F81" s="315">
        <v>290</v>
      </c>
      <c r="G81" s="315">
        <v>74</v>
      </c>
      <c r="H81" s="315">
        <v>209</v>
      </c>
      <c r="I81" s="315">
        <v>295</v>
      </c>
      <c r="J81" s="315">
        <v>230</v>
      </c>
      <c r="K81" s="315">
        <v>238</v>
      </c>
      <c r="L81" s="315">
        <v>175</v>
      </c>
      <c r="M81" s="315">
        <v>80</v>
      </c>
      <c r="N81" s="315">
        <v>265</v>
      </c>
      <c r="O81" s="859">
        <v>2362</v>
      </c>
      <c r="P81" s="140">
        <v>9</v>
      </c>
    </row>
    <row r="82" spans="1:16" ht="12" customHeight="1" x14ac:dyDescent="0.2">
      <c r="A82" s="85">
        <v>10</v>
      </c>
      <c r="B82" s="86" t="s">
        <v>9</v>
      </c>
      <c r="C82" s="321"/>
      <c r="D82" s="315">
        <v>190</v>
      </c>
      <c r="E82" s="315">
        <v>555</v>
      </c>
      <c r="F82" s="315">
        <v>455</v>
      </c>
      <c r="G82" s="315">
        <v>84</v>
      </c>
      <c r="H82" s="315">
        <v>381</v>
      </c>
      <c r="I82" s="315">
        <v>505</v>
      </c>
      <c r="J82" s="315">
        <v>439</v>
      </c>
      <c r="K82" s="315">
        <v>513</v>
      </c>
      <c r="L82" s="315">
        <v>319</v>
      </c>
      <c r="M82" s="315">
        <v>162</v>
      </c>
      <c r="N82" s="315">
        <v>407</v>
      </c>
      <c r="O82" s="859">
        <v>4010</v>
      </c>
      <c r="P82" s="140">
        <v>10</v>
      </c>
    </row>
    <row r="83" spans="1:16" ht="12" customHeight="1" x14ac:dyDescent="0.2">
      <c r="A83" s="85">
        <v>11</v>
      </c>
      <c r="B83" s="86" t="s">
        <v>93</v>
      </c>
      <c r="C83" s="321"/>
      <c r="D83" s="315">
        <v>481</v>
      </c>
      <c r="E83" s="315">
        <v>1160</v>
      </c>
      <c r="F83" s="315">
        <v>616</v>
      </c>
      <c r="G83" s="315">
        <v>223</v>
      </c>
      <c r="H83" s="315">
        <v>435</v>
      </c>
      <c r="I83" s="315">
        <v>494</v>
      </c>
      <c r="J83" s="315">
        <v>503</v>
      </c>
      <c r="K83" s="315">
        <v>373</v>
      </c>
      <c r="L83" s="315">
        <v>208</v>
      </c>
      <c r="M83" s="315">
        <v>175</v>
      </c>
      <c r="N83" s="315">
        <v>516</v>
      </c>
      <c r="O83" s="859">
        <v>5184</v>
      </c>
      <c r="P83" s="140">
        <v>11</v>
      </c>
    </row>
    <row r="84" spans="1:16" ht="12" customHeight="1" x14ac:dyDescent="0.2">
      <c r="A84" s="85">
        <v>12</v>
      </c>
      <c r="B84" s="86" t="s">
        <v>165</v>
      </c>
      <c r="C84" s="321"/>
      <c r="D84" s="315">
        <v>546</v>
      </c>
      <c r="E84" s="315">
        <v>1515</v>
      </c>
      <c r="F84" s="315">
        <v>929</v>
      </c>
      <c r="G84" s="315">
        <v>241</v>
      </c>
      <c r="H84" s="315">
        <v>577</v>
      </c>
      <c r="I84" s="315">
        <v>699</v>
      </c>
      <c r="J84" s="315">
        <v>590</v>
      </c>
      <c r="K84" s="315">
        <v>506</v>
      </c>
      <c r="L84" s="315">
        <v>310</v>
      </c>
      <c r="M84" s="315">
        <v>271</v>
      </c>
      <c r="N84" s="315">
        <v>665</v>
      </c>
      <c r="O84" s="859">
        <v>6849</v>
      </c>
      <c r="P84" s="140">
        <v>12</v>
      </c>
    </row>
    <row r="85" spans="1:16" ht="12" customHeight="1" x14ac:dyDescent="0.2">
      <c r="A85" s="85"/>
      <c r="B85" s="86"/>
      <c r="C85" s="321"/>
      <c r="D85" s="312"/>
      <c r="E85" s="312"/>
      <c r="F85" s="312"/>
      <c r="G85" s="312"/>
      <c r="H85" s="312"/>
      <c r="I85" s="312"/>
      <c r="J85" s="312"/>
      <c r="K85" s="312"/>
      <c r="L85" s="312"/>
      <c r="M85" s="312"/>
      <c r="N85" s="312"/>
      <c r="O85" s="349"/>
      <c r="P85" s="140"/>
    </row>
    <row r="86" spans="1:16" ht="12" customHeight="1" x14ac:dyDescent="0.2">
      <c r="A86" s="86"/>
      <c r="B86" s="317" t="s">
        <v>20</v>
      </c>
      <c r="C86" s="322">
        <v>2605</v>
      </c>
      <c r="D86" s="318">
        <v>5602</v>
      </c>
      <c r="E86" s="318">
        <v>12476</v>
      </c>
      <c r="F86" s="318">
        <v>8347</v>
      </c>
      <c r="G86" s="318">
        <v>2352</v>
      </c>
      <c r="H86" s="318">
        <v>5210</v>
      </c>
      <c r="I86" s="318">
        <v>6827</v>
      </c>
      <c r="J86" s="318">
        <v>6087</v>
      </c>
      <c r="K86" s="318">
        <v>5843</v>
      </c>
      <c r="L86" s="318">
        <v>3443</v>
      </c>
      <c r="M86" s="318">
        <v>2516</v>
      </c>
      <c r="N86" s="318">
        <v>6633</v>
      </c>
      <c r="O86" s="858">
        <v>65336</v>
      </c>
      <c r="P86" s="584" t="s">
        <v>247</v>
      </c>
    </row>
    <row r="87" spans="1:16" ht="10.15" customHeight="1" x14ac:dyDescent="0.2">
      <c r="A87" s="346"/>
      <c r="B87" s="346"/>
      <c r="C87" s="346"/>
      <c r="D87" s="346"/>
      <c r="E87" s="346"/>
      <c r="F87" s="347"/>
      <c r="G87" s="348"/>
      <c r="H87" s="346"/>
      <c r="I87" s="346"/>
      <c r="J87" s="346"/>
      <c r="K87" s="346"/>
      <c r="L87" s="346"/>
      <c r="M87" s="346"/>
      <c r="N87" s="346"/>
      <c r="O87" s="346"/>
      <c r="P87" s="346"/>
    </row>
    <row r="88" spans="1:16" ht="12" customHeight="1" x14ac:dyDescent="0.2">
      <c r="A88" s="313" t="s">
        <v>219</v>
      </c>
      <c r="B88" s="311"/>
      <c r="C88" s="303"/>
      <c r="D88" s="303"/>
      <c r="E88" s="303"/>
      <c r="F88" s="303"/>
      <c r="G88" s="303"/>
      <c r="H88" s="303"/>
      <c r="I88" s="303"/>
      <c r="J88" s="303"/>
      <c r="K88" s="303"/>
      <c r="L88" s="303"/>
      <c r="M88" s="303"/>
      <c r="N88" s="303"/>
      <c r="P88" s="314" t="s">
        <v>248</v>
      </c>
    </row>
    <row r="89" spans="1:16" ht="12" customHeight="1" x14ac:dyDescent="0.2">
      <c r="A89" s="303"/>
      <c r="B89" s="303"/>
      <c r="C89" s="303"/>
      <c r="D89" s="303"/>
      <c r="E89" s="303"/>
      <c r="F89" s="303"/>
      <c r="G89" s="303"/>
      <c r="H89" s="303"/>
      <c r="I89" s="303"/>
      <c r="J89" s="303"/>
      <c r="K89" s="303"/>
      <c r="L89" s="303"/>
      <c r="M89" s="303"/>
      <c r="N89" s="303"/>
      <c r="O89" s="303"/>
      <c r="P89" s="330"/>
    </row>
    <row r="90" spans="1:16" x14ac:dyDescent="0.2">
      <c r="A90" s="330"/>
      <c r="B90" s="330"/>
      <c r="C90" s="330"/>
      <c r="D90" s="330"/>
      <c r="E90" s="330"/>
      <c r="F90" s="330"/>
      <c r="G90" s="330"/>
      <c r="H90" s="330"/>
      <c r="I90" s="330"/>
      <c r="J90" s="330"/>
      <c r="K90" s="330"/>
      <c r="L90" s="330"/>
      <c r="M90" s="330"/>
      <c r="N90" s="330"/>
      <c r="O90" s="330"/>
      <c r="P90" s="330"/>
    </row>
    <row r="91" spans="1:16" x14ac:dyDescent="0.2">
      <c r="A91" s="330"/>
      <c r="B91" s="330"/>
      <c r="C91" s="330"/>
      <c r="D91" s="330"/>
      <c r="E91" s="330"/>
      <c r="F91" s="330"/>
      <c r="G91" s="330"/>
      <c r="H91" s="330"/>
      <c r="I91" s="330"/>
      <c r="J91" s="330"/>
      <c r="K91" s="330"/>
      <c r="L91" s="330"/>
      <c r="M91" s="330"/>
      <c r="N91" s="330"/>
      <c r="O91" s="330"/>
      <c r="P91" s="330"/>
    </row>
    <row r="92" spans="1:16" x14ac:dyDescent="0.2">
      <c r="A92" s="330"/>
      <c r="B92" s="330"/>
      <c r="C92" s="330"/>
      <c r="D92" s="330"/>
      <c r="E92" s="330"/>
      <c r="F92" s="330"/>
      <c r="G92" s="330"/>
      <c r="H92" s="330"/>
      <c r="I92" s="330"/>
      <c r="J92" s="330"/>
      <c r="K92" s="330"/>
      <c r="L92" s="330"/>
      <c r="M92" s="330"/>
      <c r="N92" s="330"/>
      <c r="O92" s="330"/>
      <c r="P92" s="330"/>
    </row>
    <row r="93" spans="1:16" x14ac:dyDescent="0.2">
      <c r="A93" s="330"/>
      <c r="B93" s="330"/>
      <c r="C93" s="330"/>
      <c r="D93" s="330"/>
      <c r="E93" s="330"/>
      <c r="F93" s="330"/>
      <c r="G93" s="330"/>
      <c r="H93" s="330"/>
      <c r="I93" s="330"/>
      <c r="J93" s="330"/>
      <c r="K93" s="330"/>
      <c r="L93" s="330"/>
      <c r="M93" s="330"/>
      <c r="N93" s="330"/>
      <c r="O93" s="330"/>
      <c r="P93" s="330"/>
    </row>
    <row r="94" spans="1:16" x14ac:dyDescent="0.2">
      <c r="A94" s="330"/>
      <c r="B94" s="330"/>
      <c r="C94" s="330"/>
      <c r="D94" s="330"/>
      <c r="E94" s="330"/>
      <c r="F94" s="330"/>
      <c r="G94" s="330"/>
      <c r="H94" s="330"/>
      <c r="I94" s="330"/>
      <c r="J94" s="330"/>
      <c r="K94" s="330"/>
      <c r="L94" s="330"/>
      <c r="M94" s="330"/>
      <c r="N94" s="330"/>
      <c r="O94" s="330"/>
      <c r="P94" s="330"/>
    </row>
    <row r="95" spans="1:16" x14ac:dyDescent="0.2">
      <c r="A95" s="330"/>
      <c r="B95" s="330"/>
      <c r="C95" s="330"/>
      <c r="D95" s="330"/>
      <c r="E95" s="330"/>
      <c r="F95" s="330"/>
      <c r="G95" s="330"/>
      <c r="H95" s="330"/>
      <c r="I95" s="330"/>
      <c r="J95" s="330"/>
      <c r="K95" s="330"/>
      <c r="L95" s="330"/>
      <c r="M95" s="330"/>
      <c r="N95" s="330"/>
      <c r="O95" s="330"/>
      <c r="P95" s="330"/>
    </row>
  </sheetData>
  <phoneticPr fontId="34" type="noConversion"/>
  <hyperlinks>
    <hyperlink ref="P1" location="INHALT!A1" display="INHALT!A1" xr:uid="{07CF86DA-DFF7-432E-95D0-002C40C1E1E9}"/>
  </hyperlinks>
  <printOptions horizontalCentered="1"/>
  <pageMargins left="0.70866141732283472" right="0.39370078740157483" top="0.59055118110236227" bottom="0.59055118110236227" header="0.31496062992125984" footer="0.31496062992125984"/>
  <pageSetup paperSize="9" scale="60" firstPageNumber="86" pageOrder="overThenDown" orientation="landscape" useFirstPageNumber="1" r:id="rId1"/>
  <headerFooter alignWithMargins="0">
    <oddFooter>&amp;CSeite &amp;P</oddFooter>
  </headerFooter>
  <rowBreaks count="1" manualBreakCount="1">
    <brk id="4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J112"/>
  <sheetViews>
    <sheetView zoomScale="115" zoomScaleNormal="115" zoomScaleSheetLayoutView="85" workbookViewId="0">
      <selection activeCell="A80" sqref="A80:XFD80"/>
    </sheetView>
  </sheetViews>
  <sheetFormatPr baseColWidth="10" defaultRowHeight="12.75" x14ac:dyDescent="0.2"/>
  <cols>
    <col min="1" max="1" width="3.5703125" customWidth="1"/>
    <col min="2" max="2" width="22.7109375" customWidth="1"/>
    <col min="3" max="4" width="3.5703125" customWidth="1"/>
    <col min="5" max="5" width="22" customWidth="1"/>
    <col min="6" max="7" width="3.5703125" customWidth="1"/>
    <col min="8" max="8" width="24.5703125" customWidth="1"/>
  </cols>
  <sheetData>
    <row r="2" spans="10:10" x14ac:dyDescent="0.2">
      <c r="J2" s="8"/>
    </row>
    <row r="31" spans="1:8" ht="3.75" customHeight="1" x14ac:dyDescent="0.2">
      <c r="A31" s="53"/>
      <c r="B31" s="53"/>
      <c r="C31" s="53"/>
      <c r="D31" s="53"/>
      <c r="E31" s="53"/>
      <c r="F31" s="53"/>
      <c r="G31" s="53"/>
      <c r="H31" s="53"/>
    </row>
    <row r="32" spans="1:8" x14ac:dyDescent="0.2">
      <c r="A32" s="427" t="s">
        <v>263</v>
      </c>
      <c r="B32" s="421"/>
      <c r="C32" s="421"/>
      <c r="D32" s="421"/>
      <c r="E32" s="421"/>
      <c r="F32" s="421"/>
      <c r="G32" s="421"/>
      <c r="H32" s="421"/>
    </row>
    <row r="33" spans="1:8" s="4" customFormat="1" ht="9.9499999999999993" customHeight="1" x14ac:dyDescent="0.2">
      <c r="A33" s="53"/>
      <c r="B33" s="53"/>
      <c r="C33" s="53"/>
      <c r="D33" s="53"/>
      <c r="E33" s="53"/>
      <c r="F33" s="53"/>
      <c r="G33" s="53"/>
      <c r="H33" s="53"/>
    </row>
    <row r="34" spans="1:8" s="4" customFormat="1" ht="9.9499999999999993" customHeight="1" x14ac:dyDescent="0.2">
      <c r="A34" s="422">
        <v>1</v>
      </c>
      <c r="B34" s="423" t="s">
        <v>2</v>
      </c>
      <c r="C34" s="414"/>
      <c r="D34" s="422">
        <v>4</v>
      </c>
      <c r="E34" s="423" t="s">
        <v>3</v>
      </c>
      <c r="F34" s="414"/>
      <c r="G34" s="422">
        <v>8</v>
      </c>
      <c r="H34" s="423" t="s">
        <v>5</v>
      </c>
    </row>
    <row r="35" spans="1:8" s="4" customFormat="1" ht="9.9499999999999993" customHeight="1" x14ac:dyDescent="0.2">
      <c r="A35" s="423"/>
      <c r="B35" s="423"/>
      <c r="C35" s="414"/>
      <c r="D35" s="55"/>
      <c r="E35" s="55"/>
      <c r="F35" s="414"/>
      <c r="G35" s="424"/>
      <c r="H35" s="425"/>
    </row>
    <row r="36" spans="1:8" s="4" customFormat="1" ht="9.9499999999999993" customHeight="1" x14ac:dyDescent="0.2">
      <c r="A36" s="424">
        <v>10</v>
      </c>
      <c r="B36" s="425" t="s">
        <v>37</v>
      </c>
      <c r="C36" s="414"/>
      <c r="D36" s="424">
        <v>41</v>
      </c>
      <c r="E36" s="425" t="s">
        <v>51</v>
      </c>
      <c r="F36" s="414"/>
      <c r="G36" s="424">
        <v>81</v>
      </c>
      <c r="H36" s="425" t="s">
        <v>5</v>
      </c>
    </row>
    <row r="37" spans="1:8" s="4" customFormat="1" ht="9.9499999999999993" customHeight="1" x14ac:dyDescent="0.2">
      <c r="A37" s="424">
        <v>11</v>
      </c>
      <c r="B37" s="425" t="s">
        <v>38</v>
      </c>
      <c r="C37" s="414"/>
      <c r="D37" s="424">
        <v>42</v>
      </c>
      <c r="E37" s="425" t="s">
        <v>52</v>
      </c>
      <c r="F37" s="414"/>
      <c r="G37" s="424">
        <v>82</v>
      </c>
      <c r="H37" s="425" t="s">
        <v>72</v>
      </c>
    </row>
    <row r="38" spans="1:8" s="4" customFormat="1" ht="9.9499999999999993" customHeight="1" x14ac:dyDescent="0.2">
      <c r="A38" s="424">
        <v>12</v>
      </c>
      <c r="B38" s="425" t="s">
        <v>90</v>
      </c>
      <c r="C38" s="414"/>
      <c r="D38" s="424">
        <v>43</v>
      </c>
      <c r="E38" s="425" t="s">
        <v>53</v>
      </c>
      <c r="F38" s="414"/>
      <c r="G38" s="424">
        <v>83</v>
      </c>
      <c r="H38" s="425" t="s">
        <v>73</v>
      </c>
    </row>
    <row r="39" spans="1:8" s="4" customFormat="1" ht="9.9499999999999993" customHeight="1" x14ac:dyDescent="0.2">
      <c r="A39" s="424">
        <v>13</v>
      </c>
      <c r="B39" s="425" t="s">
        <v>39</v>
      </c>
      <c r="C39" s="414"/>
      <c r="D39" s="424">
        <v>44</v>
      </c>
      <c r="E39" s="425" t="s">
        <v>54</v>
      </c>
      <c r="F39" s="414"/>
      <c r="G39" s="424">
        <v>84</v>
      </c>
      <c r="H39" s="425" t="s">
        <v>353</v>
      </c>
    </row>
    <row r="40" spans="1:8" s="4" customFormat="1" ht="9.9499999999999993" customHeight="1" x14ac:dyDescent="0.2">
      <c r="A40" s="424">
        <v>14</v>
      </c>
      <c r="B40" s="425" t="s">
        <v>40</v>
      </c>
      <c r="C40" s="414"/>
      <c r="D40" s="424">
        <v>45</v>
      </c>
      <c r="E40" s="425" t="s">
        <v>55</v>
      </c>
      <c r="F40" s="414"/>
    </row>
    <row r="41" spans="1:8" s="4" customFormat="1" ht="9.9499999999999993" customHeight="1" x14ac:dyDescent="0.2">
      <c r="A41" s="424">
        <v>15</v>
      </c>
      <c r="B41" s="425" t="s">
        <v>41</v>
      </c>
      <c r="C41" s="414"/>
      <c r="D41" s="424">
        <v>46</v>
      </c>
      <c r="E41" s="425" t="s">
        <v>56</v>
      </c>
      <c r="F41" s="414"/>
      <c r="G41" s="422">
        <v>9</v>
      </c>
      <c r="H41" s="423" t="s">
        <v>8</v>
      </c>
    </row>
    <row r="42" spans="1:8" s="4" customFormat="1" ht="9.9499999999999993" customHeight="1" x14ac:dyDescent="0.2">
      <c r="A42" s="424">
        <v>16</v>
      </c>
      <c r="B42" s="425" t="s">
        <v>99</v>
      </c>
      <c r="C42" s="414"/>
      <c r="D42" s="424">
        <v>47</v>
      </c>
      <c r="E42" s="425" t="s">
        <v>57</v>
      </c>
      <c r="F42" s="414"/>
      <c r="G42" s="424"/>
      <c r="H42" s="425"/>
    </row>
    <row r="43" spans="1:8" s="4" customFormat="1" ht="9.9499999999999993" customHeight="1" x14ac:dyDescent="0.2">
      <c r="A43" s="424">
        <v>17</v>
      </c>
      <c r="B43" s="425" t="s">
        <v>42</v>
      </c>
      <c r="C43" s="414"/>
      <c r="D43" s="424">
        <v>48</v>
      </c>
      <c r="E43" s="425" t="s">
        <v>58</v>
      </c>
      <c r="F43" s="414"/>
      <c r="G43" s="424">
        <v>91</v>
      </c>
      <c r="H43" s="425" t="s">
        <v>74</v>
      </c>
    </row>
    <row r="44" spans="1:8" s="4" customFormat="1" ht="9.9499999999999993" customHeight="1" x14ac:dyDescent="0.2">
      <c r="A44" s="424"/>
      <c r="B44" s="425"/>
      <c r="C44" s="414"/>
      <c r="D44" s="424"/>
      <c r="E44" s="425"/>
      <c r="F44" s="414"/>
      <c r="G44" s="424">
        <v>92</v>
      </c>
      <c r="H44" s="425" t="s">
        <v>352</v>
      </c>
    </row>
    <row r="45" spans="1:8" s="4" customFormat="1" ht="9.9499999999999993" customHeight="1" x14ac:dyDescent="0.2">
      <c r="A45" s="422">
        <v>2</v>
      </c>
      <c r="B45" s="423" t="s">
        <v>6</v>
      </c>
      <c r="C45" s="414"/>
      <c r="D45" s="422">
        <v>5</v>
      </c>
      <c r="E45" s="423" t="s">
        <v>7</v>
      </c>
      <c r="F45" s="414"/>
      <c r="G45" s="424">
        <v>93</v>
      </c>
      <c r="H45" s="425" t="s">
        <v>76</v>
      </c>
    </row>
    <row r="46" spans="1:8" s="4" customFormat="1" ht="9.9499999999999993" customHeight="1" x14ac:dyDescent="0.2">
      <c r="A46" s="424"/>
      <c r="B46" s="425"/>
      <c r="C46" s="414"/>
      <c r="D46" s="424"/>
      <c r="E46" s="425"/>
      <c r="F46" s="414"/>
      <c r="G46" s="424">
        <v>94</v>
      </c>
      <c r="H46" s="425" t="s">
        <v>77</v>
      </c>
    </row>
    <row r="47" spans="1:8" s="4" customFormat="1" ht="9.9499999999999993" customHeight="1" x14ac:dyDescent="0.2">
      <c r="A47" s="424">
        <v>21</v>
      </c>
      <c r="B47" s="425" t="s">
        <v>43</v>
      </c>
      <c r="C47" s="414"/>
      <c r="D47" s="424">
        <v>51</v>
      </c>
      <c r="E47" s="425" t="s">
        <v>59</v>
      </c>
      <c r="F47" s="414"/>
      <c r="G47" s="424"/>
      <c r="H47" s="425"/>
    </row>
    <row r="48" spans="1:8" s="4" customFormat="1" ht="9.9499999999999993" customHeight="1" x14ac:dyDescent="0.2">
      <c r="A48" s="424">
        <v>22</v>
      </c>
      <c r="B48" s="425" t="s">
        <v>44</v>
      </c>
      <c r="C48" s="414"/>
      <c r="D48" s="424">
        <v>52</v>
      </c>
      <c r="E48" s="425" t="s">
        <v>132</v>
      </c>
      <c r="F48" s="414"/>
      <c r="G48" s="422">
        <v>10</v>
      </c>
      <c r="H48" s="423" t="s">
        <v>9</v>
      </c>
    </row>
    <row r="49" spans="1:9" s="4" customFormat="1" ht="9.9499999999999993" customHeight="1" x14ac:dyDescent="0.2">
      <c r="A49" s="424">
        <v>23</v>
      </c>
      <c r="B49" s="425" t="s">
        <v>45</v>
      </c>
      <c r="C49" s="414"/>
      <c r="D49" s="424">
        <v>53</v>
      </c>
      <c r="E49" s="425" t="s">
        <v>60</v>
      </c>
      <c r="F49" s="414"/>
      <c r="G49" s="424"/>
      <c r="H49" s="425"/>
    </row>
    <row r="50" spans="1:9" s="4" customFormat="1" ht="9.9499999999999993" customHeight="1" x14ac:dyDescent="0.2">
      <c r="A50" s="424">
        <v>24</v>
      </c>
      <c r="B50" s="425" t="s">
        <v>46</v>
      </c>
      <c r="C50" s="414"/>
      <c r="D50" s="424">
        <v>54</v>
      </c>
      <c r="E50" s="425" t="s">
        <v>135</v>
      </c>
      <c r="F50" s="414"/>
      <c r="G50" s="424">
        <v>101</v>
      </c>
      <c r="H50" s="425" t="s">
        <v>78</v>
      </c>
    </row>
    <row r="51" spans="1:9" s="4" customFormat="1" ht="9.9499999999999993" customHeight="1" x14ac:dyDescent="0.2">
      <c r="A51" s="424">
        <v>25</v>
      </c>
      <c r="B51" s="425" t="s">
        <v>180</v>
      </c>
      <c r="C51" s="414"/>
      <c r="D51" s="424">
        <v>55</v>
      </c>
      <c r="E51" s="425" t="s">
        <v>166</v>
      </c>
      <c r="F51" s="414"/>
      <c r="G51" s="424">
        <v>102</v>
      </c>
      <c r="H51" s="425" t="s">
        <v>79</v>
      </c>
    </row>
    <row r="52" spans="1:9" s="4" customFormat="1" ht="9.9499999999999993" customHeight="1" x14ac:dyDescent="0.2">
      <c r="A52" s="424">
        <v>26</v>
      </c>
      <c r="B52" s="425" t="s">
        <v>164</v>
      </c>
      <c r="C52" s="414"/>
      <c r="D52" s="413"/>
      <c r="E52" s="413"/>
      <c r="F52" s="414"/>
      <c r="G52" s="424">
        <v>103</v>
      </c>
      <c r="H52" s="425" t="s">
        <v>80</v>
      </c>
    </row>
    <row r="53" spans="1:9" s="4" customFormat="1" ht="9.9499999999999993" customHeight="1" x14ac:dyDescent="0.2">
      <c r="A53" s="424"/>
      <c r="B53" s="425"/>
      <c r="C53" s="414"/>
      <c r="D53" s="422">
        <v>6</v>
      </c>
      <c r="E53" s="423" t="s">
        <v>11</v>
      </c>
      <c r="F53" s="414"/>
      <c r="G53" s="424">
        <v>104</v>
      </c>
      <c r="H53" s="425" t="s">
        <v>92</v>
      </c>
    </row>
    <row r="54" spans="1:9" s="4" customFormat="1" ht="9.9499999999999993" customHeight="1" x14ac:dyDescent="0.2">
      <c r="A54" s="422">
        <v>3</v>
      </c>
      <c r="B54" s="423" t="s">
        <v>10</v>
      </c>
      <c r="C54" s="414"/>
      <c r="D54" s="424"/>
      <c r="E54" s="425"/>
      <c r="F54" s="414"/>
      <c r="G54" s="424">
        <v>105</v>
      </c>
      <c r="H54" s="425" t="s">
        <v>81</v>
      </c>
    </row>
    <row r="55" spans="1:9" s="4" customFormat="1" ht="9.9499999999999993" customHeight="1" x14ac:dyDescent="0.2">
      <c r="A55" s="424"/>
      <c r="B55" s="425"/>
      <c r="C55" s="414"/>
      <c r="D55" s="424">
        <v>61</v>
      </c>
      <c r="E55" s="425" t="s">
        <v>64</v>
      </c>
      <c r="F55" s="414"/>
      <c r="G55" s="424">
        <v>106</v>
      </c>
      <c r="H55" s="425" t="s">
        <v>82</v>
      </c>
    </row>
    <row r="56" spans="1:9" s="4" customFormat="1" ht="9.9499999999999993" customHeight="1" x14ac:dyDescent="0.2">
      <c r="A56" s="424">
        <v>31</v>
      </c>
      <c r="B56" s="425" t="s">
        <v>47</v>
      </c>
      <c r="C56" s="414"/>
      <c r="D56" s="424">
        <v>62</v>
      </c>
      <c r="E56" s="425" t="s">
        <v>65</v>
      </c>
      <c r="F56" s="414"/>
      <c r="G56" s="424">
        <v>107</v>
      </c>
      <c r="H56" s="425" t="s">
        <v>83</v>
      </c>
    </row>
    <row r="57" spans="1:9" s="4" customFormat="1" ht="9.9499999999999993" customHeight="1" x14ac:dyDescent="0.2">
      <c r="A57" s="424">
        <v>32</v>
      </c>
      <c r="B57" s="425" t="s">
        <v>48</v>
      </c>
      <c r="C57" s="414"/>
      <c r="D57" s="424">
        <v>63</v>
      </c>
      <c r="E57" s="425" t="s">
        <v>66</v>
      </c>
      <c r="F57" s="414"/>
      <c r="G57" s="424">
        <v>108</v>
      </c>
      <c r="H57" s="425" t="s">
        <v>84</v>
      </c>
    </row>
    <row r="58" spans="1:9" s="4" customFormat="1" ht="9.9499999999999993" customHeight="1" x14ac:dyDescent="0.2">
      <c r="A58" s="424">
        <v>33</v>
      </c>
      <c r="B58" s="425" t="s">
        <v>181</v>
      </c>
      <c r="C58" s="414"/>
      <c r="D58" s="424">
        <v>64</v>
      </c>
      <c r="E58" s="425" t="s">
        <v>67</v>
      </c>
      <c r="F58" s="414"/>
      <c r="G58" s="424">
        <v>109</v>
      </c>
      <c r="H58" s="425" t="s">
        <v>145</v>
      </c>
    </row>
    <row r="59" spans="1:9" s="4" customFormat="1" ht="9.9499999999999993" customHeight="1" x14ac:dyDescent="0.2">
      <c r="A59" s="424">
        <v>34</v>
      </c>
      <c r="B59" s="425" t="s">
        <v>49</v>
      </c>
      <c r="C59" s="414"/>
      <c r="D59" s="424">
        <v>65</v>
      </c>
      <c r="E59" s="425" t="s">
        <v>68</v>
      </c>
      <c r="F59" s="414"/>
      <c r="G59" s="424"/>
      <c r="H59" s="425"/>
    </row>
    <row r="60" spans="1:9" s="4" customFormat="1" ht="9.9499999999999993" customHeight="1" x14ac:dyDescent="0.2">
      <c r="A60" s="424">
        <v>35</v>
      </c>
      <c r="B60" s="425" t="s">
        <v>91</v>
      </c>
      <c r="C60" s="414"/>
      <c r="D60" s="424">
        <v>66</v>
      </c>
      <c r="E60" s="425" t="s">
        <v>69</v>
      </c>
      <c r="F60" s="414"/>
      <c r="G60" s="422">
        <v>11</v>
      </c>
      <c r="H60" s="423" t="s">
        <v>105</v>
      </c>
    </row>
    <row r="61" spans="1:9" s="4" customFormat="1" ht="9.9499999999999993" customHeight="1" x14ac:dyDescent="0.2">
      <c r="A61" s="424">
        <v>36</v>
      </c>
      <c r="B61" s="425" t="s">
        <v>50</v>
      </c>
      <c r="C61" s="414"/>
      <c r="D61" s="413"/>
      <c r="E61" s="413"/>
      <c r="F61" s="414"/>
      <c r="G61" s="414"/>
      <c r="H61" s="414"/>
      <c r="I61"/>
    </row>
    <row r="62" spans="1:9" s="4" customFormat="1" ht="9.9499999999999993" customHeight="1" x14ac:dyDescent="0.2">
      <c r="A62" s="55"/>
      <c r="B62" s="55"/>
      <c r="C62" s="414"/>
      <c r="D62" s="422">
        <v>7</v>
      </c>
      <c r="E62" s="423" t="s">
        <v>4</v>
      </c>
      <c r="F62" s="414"/>
      <c r="G62" s="424">
        <v>111</v>
      </c>
      <c r="H62" s="425" t="s">
        <v>85</v>
      </c>
      <c r="I62"/>
    </row>
    <row r="63" spans="1:9" s="4" customFormat="1" ht="9.9499999999999993" customHeight="1" x14ac:dyDescent="0.2">
      <c r="A63" s="53"/>
      <c r="B63" s="53"/>
      <c r="C63" s="414"/>
      <c r="D63" s="55"/>
      <c r="E63" s="55"/>
      <c r="F63" s="414"/>
      <c r="G63" s="424">
        <v>112</v>
      </c>
      <c r="H63" s="425" t="s">
        <v>86</v>
      </c>
      <c r="I63"/>
    </row>
    <row r="64" spans="1:9" s="4" customFormat="1" ht="9.9499999999999993" customHeight="1" x14ac:dyDescent="0.2">
      <c r="A64" s="53"/>
      <c r="B64" s="53"/>
      <c r="C64" s="413"/>
      <c r="D64" s="424">
        <v>71</v>
      </c>
      <c r="E64" s="425" t="s">
        <v>70</v>
      </c>
      <c r="F64" s="414"/>
      <c r="G64" s="424">
        <v>113</v>
      </c>
      <c r="H64" s="425" t="s">
        <v>87</v>
      </c>
      <c r="I64"/>
    </row>
    <row r="65" spans="1:9" s="4" customFormat="1" ht="9.9499999999999993" customHeight="1" x14ac:dyDescent="0.2">
      <c r="A65" s="53"/>
      <c r="B65" s="53"/>
      <c r="C65" s="413"/>
      <c r="D65" s="424">
        <v>72</v>
      </c>
      <c r="E65" s="425" t="s">
        <v>71</v>
      </c>
      <c r="F65" s="414"/>
      <c r="G65" s="413"/>
      <c r="H65" s="413"/>
      <c r="I65"/>
    </row>
    <row r="66" spans="1:9" s="4" customFormat="1" ht="9.9499999999999993" customHeight="1" x14ac:dyDescent="0.2">
      <c r="A66" s="413"/>
      <c r="B66" s="53"/>
      <c r="C66" s="413"/>
      <c r="D66" s="53"/>
      <c r="E66" s="53"/>
      <c r="F66" s="414"/>
      <c r="G66" s="422">
        <v>12</v>
      </c>
      <c r="H66" s="423" t="s">
        <v>167</v>
      </c>
      <c r="I66"/>
    </row>
    <row r="67" spans="1:9" s="4" customFormat="1" ht="9.9499999999999993" customHeight="1" x14ac:dyDescent="0.2">
      <c r="A67" s="426" t="s">
        <v>218</v>
      </c>
      <c r="B67" s="53"/>
      <c r="C67" s="413"/>
      <c r="D67" s="413"/>
      <c r="E67" s="413"/>
      <c r="F67" s="413"/>
      <c r="G67" s="413"/>
      <c r="H67" s="413"/>
      <c r="I67"/>
    </row>
    <row r="68" spans="1:9" s="4" customFormat="1" ht="9.9499999999999993" customHeight="1" x14ac:dyDescent="0.2">
      <c r="A68" s="53"/>
      <c r="B68" s="53"/>
      <c r="C68" s="413"/>
      <c r="D68" s="413"/>
      <c r="E68" s="413"/>
      <c r="F68" s="413"/>
      <c r="G68" s="424">
        <v>121</v>
      </c>
      <c r="H68" s="425" t="s">
        <v>61</v>
      </c>
    </row>
    <row r="69" spans="1:9" s="4" customFormat="1" ht="9.9499999999999993" customHeight="1" x14ac:dyDescent="0.2">
      <c r="A69" s="53"/>
      <c r="B69" s="53"/>
      <c r="C69" s="413"/>
      <c r="D69" s="413"/>
      <c r="E69" s="413"/>
      <c r="F69" s="413"/>
      <c r="G69" s="424">
        <v>122</v>
      </c>
      <c r="H69" s="425" t="s">
        <v>62</v>
      </c>
    </row>
    <row r="70" spans="1:9" s="4" customFormat="1" ht="9.9499999999999993" customHeight="1" x14ac:dyDescent="0.2">
      <c r="A70" s="53"/>
      <c r="B70" s="53"/>
      <c r="C70" s="413"/>
      <c r="D70" s="413"/>
      <c r="E70" s="413"/>
      <c r="F70" s="413"/>
      <c r="G70" s="424">
        <v>123</v>
      </c>
      <c r="H70" s="425" t="s">
        <v>63</v>
      </c>
    </row>
    <row r="71" spans="1:9" s="4" customFormat="1" ht="9.9499999999999993" customHeight="1" x14ac:dyDescent="0.2">
      <c r="A71" s="53"/>
      <c r="B71" s="53"/>
      <c r="C71" s="413"/>
      <c r="D71" s="413"/>
      <c r="E71" s="413"/>
      <c r="F71" s="413"/>
      <c r="G71" s="413"/>
      <c r="H71" s="413"/>
    </row>
    <row r="72" spans="1:9" s="4" customFormat="1" ht="9.9499999999999993" customHeight="1" x14ac:dyDescent="0.2">
      <c r="A72" s="17"/>
      <c r="B72" s="17"/>
      <c r="C72" s="32"/>
      <c r="D72" s="32"/>
      <c r="E72" s="32"/>
      <c r="F72" s="32"/>
      <c r="G72" s="32"/>
      <c r="H72" s="32"/>
    </row>
    <row r="73" spans="1:9" s="4" customFormat="1" ht="9.9499999999999993" customHeight="1" x14ac:dyDescent="0.2">
      <c r="A73" s="17"/>
      <c r="B73" s="17"/>
      <c r="C73" s="32"/>
      <c r="D73" s="32"/>
      <c r="E73" s="32"/>
      <c r="F73" s="32"/>
      <c r="G73" s="32"/>
      <c r="H73" s="32"/>
    </row>
    <row r="74" spans="1:9" s="4" customFormat="1" ht="9.9499999999999993" customHeight="1" x14ac:dyDescent="0.2">
      <c r="A74" s="17"/>
      <c r="B74" s="17"/>
      <c r="C74" s="32"/>
      <c r="D74" s="32"/>
      <c r="E74" s="32"/>
      <c r="F74" s="32"/>
      <c r="G74" s="32"/>
      <c r="H74" s="32"/>
    </row>
    <row r="75" spans="1:9" s="4" customFormat="1" ht="9.9499999999999993" customHeight="1" x14ac:dyDescent="0.2">
      <c r="A75" s="17"/>
      <c r="B75" s="17"/>
      <c r="C75" s="32"/>
      <c r="D75" s="32"/>
      <c r="E75" s="32"/>
      <c r="F75" s="32"/>
      <c r="G75" s="32"/>
      <c r="H75" s="32"/>
    </row>
    <row r="76" spans="1:9" s="4" customFormat="1" ht="9.9499999999999993" customHeight="1" x14ac:dyDescent="0.2">
      <c r="A76" s="17"/>
      <c r="B76" s="17"/>
      <c r="C76" s="32"/>
      <c r="D76" s="32"/>
      <c r="E76" s="32"/>
      <c r="F76" s="32"/>
      <c r="G76" s="32"/>
      <c r="H76" s="32"/>
    </row>
    <row r="77" spans="1:9" s="4" customFormat="1" ht="9.9499999999999993" customHeight="1" x14ac:dyDescent="0.2">
      <c r="A77"/>
      <c r="B77"/>
    </row>
    <row r="78" spans="1:9" s="4" customFormat="1" ht="9.9499999999999993" customHeight="1" x14ac:dyDescent="0.2">
      <c r="A78"/>
      <c r="B78"/>
    </row>
    <row r="79" spans="1:9" s="4" customFormat="1" ht="9.9499999999999993" customHeight="1" x14ac:dyDescent="0.2">
      <c r="A79"/>
      <c r="B79"/>
    </row>
    <row r="80" spans="1:9" s="4" customFormat="1" ht="9.9499999999999993" customHeight="1" x14ac:dyDescent="0.2">
      <c r="A80"/>
      <c r="B80"/>
    </row>
    <row r="81" spans="1:2" s="4" customFormat="1" ht="9.9499999999999993" customHeight="1" x14ac:dyDescent="0.2">
      <c r="A81"/>
      <c r="B81"/>
    </row>
    <row r="82" spans="1:2" s="4" customFormat="1" ht="9.9499999999999993" customHeight="1" x14ac:dyDescent="0.2">
      <c r="A82"/>
      <c r="B82"/>
    </row>
    <row r="83" spans="1:2" s="4" customFormat="1" ht="9.9499999999999993" customHeight="1" x14ac:dyDescent="0.2">
      <c r="A83"/>
      <c r="B83"/>
    </row>
    <row r="84" spans="1:2" s="4" customFormat="1" ht="9.9499999999999993" customHeight="1" x14ac:dyDescent="0.2">
      <c r="A84"/>
      <c r="B84"/>
    </row>
    <row r="85" spans="1:2" s="4" customFormat="1" ht="9.9499999999999993" customHeight="1" x14ac:dyDescent="0.2">
      <c r="A85"/>
      <c r="B85"/>
    </row>
    <row r="86" spans="1:2" s="4" customFormat="1" ht="9.9499999999999993" customHeight="1" x14ac:dyDescent="0.2">
      <c r="A86"/>
      <c r="B86"/>
    </row>
    <row r="87" spans="1:2" s="4" customFormat="1" ht="9.9499999999999993" customHeight="1" x14ac:dyDescent="0.2">
      <c r="A87"/>
      <c r="B87"/>
    </row>
    <row r="88" spans="1:2" s="4" customFormat="1" ht="9.9499999999999993" customHeight="1" x14ac:dyDescent="0.2">
      <c r="A88"/>
      <c r="B88"/>
    </row>
    <row r="89" spans="1:2" s="4" customFormat="1" ht="9.9499999999999993" customHeight="1" x14ac:dyDescent="0.2">
      <c r="A89"/>
      <c r="B89"/>
    </row>
    <row r="90" spans="1:2" s="4" customFormat="1" ht="9.9499999999999993" customHeight="1" x14ac:dyDescent="0.2">
      <c r="A90"/>
      <c r="B90"/>
    </row>
    <row r="91" spans="1:2" s="4" customFormat="1" ht="9.9499999999999993" customHeight="1" x14ac:dyDescent="0.2">
      <c r="A91"/>
      <c r="B91"/>
    </row>
    <row r="92" spans="1:2" s="4" customFormat="1" ht="9.9499999999999993" customHeight="1" x14ac:dyDescent="0.2">
      <c r="A92"/>
      <c r="B92"/>
    </row>
    <row r="93" spans="1:2" s="4" customFormat="1" ht="9.9499999999999993" customHeight="1" x14ac:dyDescent="0.2">
      <c r="A93"/>
      <c r="B93"/>
    </row>
    <row r="94" spans="1:2" s="4" customFormat="1" ht="9.9499999999999993" customHeight="1" x14ac:dyDescent="0.2">
      <c r="A94"/>
      <c r="B94"/>
    </row>
    <row r="95" spans="1:2" s="4" customFormat="1" ht="9.9499999999999993" customHeight="1" x14ac:dyDescent="0.2">
      <c r="A95"/>
      <c r="B95"/>
    </row>
    <row r="96" spans="1:2" s="4" customFormat="1" ht="9.9499999999999993" customHeight="1" x14ac:dyDescent="0.2">
      <c r="A96"/>
      <c r="B96"/>
    </row>
    <row r="97" spans="1:8" s="4" customFormat="1" ht="9.9499999999999993" customHeight="1" x14ac:dyDescent="0.2">
      <c r="A97"/>
      <c r="B97"/>
    </row>
    <row r="98" spans="1:8" s="4" customFormat="1" ht="9.9499999999999993" customHeight="1" x14ac:dyDescent="0.2">
      <c r="A98"/>
      <c r="B98"/>
    </row>
    <row r="99" spans="1:8" s="4" customFormat="1" ht="9.9499999999999993" customHeight="1" x14ac:dyDescent="0.2">
      <c r="A99"/>
      <c r="B99"/>
    </row>
    <row r="100" spans="1:8" s="4" customFormat="1" ht="9.9499999999999993" customHeight="1" x14ac:dyDescent="0.2">
      <c r="A100"/>
      <c r="B100"/>
    </row>
    <row r="101" spans="1:8" s="4" customFormat="1" ht="9.9499999999999993" customHeight="1" x14ac:dyDescent="0.2">
      <c r="A101"/>
      <c r="B101"/>
    </row>
    <row r="102" spans="1:8" s="4" customFormat="1" ht="9.9499999999999993" customHeight="1" x14ac:dyDescent="0.2">
      <c r="A102"/>
      <c r="B102"/>
      <c r="C102"/>
    </row>
    <row r="103" spans="1:8" x14ac:dyDescent="0.2">
      <c r="D103" s="4"/>
      <c r="E103" s="4"/>
      <c r="F103" s="4"/>
      <c r="G103" s="4"/>
      <c r="H103" s="4"/>
    </row>
    <row r="104" spans="1:8" x14ac:dyDescent="0.2">
      <c r="D104" s="4"/>
      <c r="E104" s="4"/>
      <c r="F104" s="4"/>
      <c r="G104" s="4"/>
      <c r="H104" s="4"/>
    </row>
    <row r="105" spans="1:8" x14ac:dyDescent="0.2">
      <c r="D105" s="4"/>
      <c r="E105" s="4"/>
      <c r="G105" s="4"/>
      <c r="H105" s="4"/>
    </row>
    <row r="106" spans="1:8" x14ac:dyDescent="0.2">
      <c r="D106" s="4"/>
      <c r="E106" s="4"/>
      <c r="G106" s="4"/>
      <c r="H106" s="4"/>
    </row>
    <row r="107" spans="1:8" x14ac:dyDescent="0.2">
      <c r="G107" s="4"/>
      <c r="H107" s="4"/>
    </row>
    <row r="108" spans="1:8" x14ac:dyDescent="0.2">
      <c r="G108" s="4"/>
      <c r="H108" s="4"/>
    </row>
    <row r="109" spans="1:8" x14ac:dyDescent="0.2">
      <c r="G109" s="4"/>
      <c r="H109" s="4"/>
    </row>
    <row r="110" spans="1:8" x14ac:dyDescent="0.2">
      <c r="G110" s="4"/>
      <c r="H110" s="4"/>
    </row>
    <row r="111" spans="1:8" x14ac:dyDescent="0.2">
      <c r="G111" s="4"/>
      <c r="H111" s="4"/>
    </row>
    <row r="112" spans="1:8" x14ac:dyDescent="0.2">
      <c r="G112" s="4"/>
      <c r="H112" s="4"/>
    </row>
  </sheetData>
  <phoneticPr fontId="16" type="noConversion"/>
  <printOptions horizontalCentered="1"/>
  <pageMargins left="0.59055118110236227" right="0.59055118110236227" top="0.59055118110236227" bottom="0.59055118110236227" header="0.27559055118110237" footer="0.31496062992125984"/>
  <pageSetup paperSize="9" firstPageNumber="5" orientation="portrait" useFirstPageNumber="1" r:id="rId1"/>
  <headerFooter>
    <oddFooter>&amp;CSeite &amp;P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sheetPr>
  <dimension ref="A1:J106"/>
  <sheetViews>
    <sheetView zoomScale="85" zoomScaleNormal="85" workbookViewId="0">
      <pane xSplit="2" ySplit="8" topLeftCell="C57" activePane="bottomRight" state="frozen"/>
      <selection activeCell="A80" sqref="A80:XFD80"/>
      <selection pane="topRight" activeCell="A80" sqref="A80:XFD80"/>
      <selection pane="bottomLeft" activeCell="A80" sqref="A80:XFD80"/>
      <selection pane="bottomRight" activeCell="H74" sqref="H74"/>
    </sheetView>
  </sheetViews>
  <sheetFormatPr baseColWidth="10" defaultColWidth="11.42578125" defaultRowHeight="12.75" x14ac:dyDescent="0.2"/>
  <cols>
    <col min="1" max="1" width="5.28515625" style="47" customWidth="1"/>
    <col min="2" max="2" width="21.85546875" style="47" bestFit="1" customWidth="1"/>
    <col min="3" max="6" width="8.7109375" style="47" customWidth="1"/>
    <col min="7" max="7" width="15.7109375" style="47" bestFit="1" customWidth="1"/>
    <col min="8" max="8" width="10.28515625" style="47" customWidth="1"/>
    <col min="9" max="16384" width="11.42578125" style="47"/>
  </cols>
  <sheetData>
    <row r="1" spans="1:10" x14ac:dyDescent="0.2">
      <c r="A1" s="352"/>
      <c r="B1" s="352"/>
      <c r="C1" s="352"/>
      <c r="D1" s="352"/>
      <c r="E1" s="352"/>
      <c r="F1" s="352"/>
      <c r="G1" s="352"/>
      <c r="H1" s="1068" t="str">
        <f>HYPERLINK("[Kleinräumige Statistik Daten Prototyp.xlsx]INHALT!A1","zum Inhaltsverzeichnis")</f>
        <v>zum Inhaltsverzeichnis</v>
      </c>
    </row>
    <row r="2" spans="1:10" ht="15.75" x14ac:dyDescent="0.25">
      <c r="A2" s="302" t="s">
        <v>503</v>
      </c>
      <c r="B2" s="311"/>
      <c r="C2" s="303"/>
      <c r="D2" s="303"/>
      <c r="E2" s="303"/>
      <c r="F2" s="303"/>
      <c r="G2" s="303"/>
      <c r="H2" s="303"/>
    </row>
    <row r="3" spans="1:10" x14ac:dyDescent="0.2">
      <c r="A3" s="331" t="s">
        <v>246</v>
      </c>
      <c r="B3" s="311"/>
      <c r="C3" s="303"/>
      <c r="D3" s="303"/>
      <c r="E3" s="303"/>
      <c r="F3" s="303"/>
      <c r="G3" s="303"/>
      <c r="H3" s="303"/>
    </row>
    <row r="4" spans="1:10" ht="15.75" x14ac:dyDescent="0.25">
      <c r="A4" s="302"/>
      <c r="B4" s="311"/>
      <c r="C4" s="303"/>
      <c r="D4" s="303"/>
      <c r="E4" s="303"/>
      <c r="F4" s="303"/>
      <c r="G4" s="303"/>
      <c r="H4" s="303"/>
    </row>
    <row r="5" spans="1:10" ht="15" x14ac:dyDescent="0.2">
      <c r="A5" s="363" t="s">
        <v>202</v>
      </c>
      <c r="B5" s="363" t="s">
        <v>170</v>
      </c>
      <c r="C5" s="354" t="s">
        <v>253</v>
      </c>
      <c r="D5" s="354"/>
      <c r="E5" s="354"/>
      <c r="F5" s="354"/>
      <c r="G5" s="354"/>
      <c r="H5" s="354"/>
    </row>
    <row r="6" spans="1:10" ht="15" x14ac:dyDescent="0.2">
      <c r="A6" s="366" t="s">
        <v>203</v>
      </c>
      <c r="B6" s="338" t="s">
        <v>172</v>
      </c>
      <c r="C6" s="353" t="s">
        <v>209</v>
      </c>
      <c r="D6" s="351"/>
      <c r="E6" s="351"/>
      <c r="F6" s="351"/>
      <c r="G6" s="351"/>
      <c r="H6" s="351"/>
    </row>
    <row r="7" spans="1:10" ht="15" x14ac:dyDescent="0.2">
      <c r="A7" s="364"/>
      <c r="B7" s="364"/>
      <c r="C7" s="361">
        <v>1</v>
      </c>
      <c r="D7" s="356">
        <v>2</v>
      </c>
      <c r="E7" s="356">
        <v>3</v>
      </c>
      <c r="F7" s="356">
        <v>4</v>
      </c>
      <c r="G7" s="334" t="s">
        <v>337</v>
      </c>
      <c r="H7" s="334" t="s">
        <v>111</v>
      </c>
    </row>
    <row r="8" spans="1:10" x14ac:dyDescent="0.2">
      <c r="A8" s="365"/>
      <c r="B8" s="365"/>
      <c r="C8" s="362" t="s">
        <v>224</v>
      </c>
      <c r="D8" s="328" t="s">
        <v>224</v>
      </c>
      <c r="E8" s="328" t="s">
        <v>224</v>
      </c>
      <c r="F8" s="328" t="s">
        <v>224</v>
      </c>
      <c r="G8" s="328" t="s">
        <v>224</v>
      </c>
      <c r="H8" s="329" t="s">
        <v>224</v>
      </c>
    </row>
    <row r="9" spans="1:10" x14ac:dyDescent="0.2">
      <c r="A9" s="311"/>
      <c r="B9" s="311"/>
      <c r="C9" s="357"/>
      <c r="D9" s="357"/>
      <c r="E9" s="357"/>
      <c r="F9" s="357"/>
      <c r="G9" s="357"/>
      <c r="H9" s="357"/>
    </row>
    <row r="10" spans="1:10" ht="14.25" customHeight="1" x14ac:dyDescent="0.2">
      <c r="A10" s="86">
        <v>10</v>
      </c>
      <c r="B10" s="61" t="s">
        <v>37</v>
      </c>
      <c r="C10" s="398">
        <v>189</v>
      </c>
      <c r="D10" s="358">
        <v>86</v>
      </c>
      <c r="E10" s="358">
        <v>26</v>
      </c>
      <c r="F10" s="358">
        <v>8</v>
      </c>
      <c r="G10" s="860">
        <v>16</v>
      </c>
      <c r="H10" s="358">
        <v>325</v>
      </c>
      <c r="I10" s="49"/>
      <c r="J10" s="49"/>
    </row>
    <row r="11" spans="1:10" ht="14.25" customHeight="1" x14ac:dyDescent="0.2">
      <c r="A11" s="86">
        <v>11</v>
      </c>
      <c r="B11" s="61" t="s">
        <v>38</v>
      </c>
      <c r="C11" s="398">
        <v>408</v>
      </c>
      <c r="D11" s="358">
        <v>165</v>
      </c>
      <c r="E11" s="358">
        <v>47</v>
      </c>
      <c r="F11" s="358">
        <v>25</v>
      </c>
      <c r="G11" s="860">
        <v>10</v>
      </c>
      <c r="H11" s="358">
        <v>655</v>
      </c>
      <c r="J11" s="49"/>
    </row>
    <row r="12" spans="1:10" ht="15" customHeight="1" x14ac:dyDescent="0.2">
      <c r="A12" s="86">
        <v>12</v>
      </c>
      <c r="B12" s="61" t="s">
        <v>90</v>
      </c>
      <c r="C12" s="398">
        <v>900</v>
      </c>
      <c r="D12" s="358">
        <v>291</v>
      </c>
      <c r="E12" s="358">
        <v>132</v>
      </c>
      <c r="F12" s="358">
        <v>61</v>
      </c>
      <c r="G12" s="860">
        <v>25</v>
      </c>
      <c r="H12" s="358">
        <v>1409</v>
      </c>
      <c r="J12" s="49"/>
    </row>
    <row r="13" spans="1:10" ht="15" customHeight="1" x14ac:dyDescent="0.2">
      <c r="A13" s="86">
        <v>13</v>
      </c>
      <c r="B13" s="61" t="s">
        <v>39</v>
      </c>
      <c r="C13" s="398">
        <v>147</v>
      </c>
      <c r="D13" s="358">
        <v>53</v>
      </c>
      <c r="E13" s="358">
        <v>22</v>
      </c>
      <c r="F13" s="358">
        <v>6</v>
      </c>
      <c r="G13" s="860">
        <v>3</v>
      </c>
      <c r="H13" s="358">
        <v>231</v>
      </c>
      <c r="J13" s="49"/>
    </row>
    <row r="14" spans="1:10" x14ac:dyDescent="0.2">
      <c r="A14" s="86">
        <v>14</v>
      </c>
      <c r="B14" s="61" t="s">
        <v>40</v>
      </c>
      <c r="C14" s="398">
        <v>1090</v>
      </c>
      <c r="D14" s="358">
        <v>382</v>
      </c>
      <c r="E14" s="358">
        <v>134</v>
      </c>
      <c r="F14" s="358">
        <v>58</v>
      </c>
      <c r="G14" s="860">
        <v>18</v>
      </c>
      <c r="H14" s="358">
        <v>1682</v>
      </c>
      <c r="J14" s="49"/>
    </row>
    <row r="15" spans="1:10" x14ac:dyDescent="0.2">
      <c r="A15" s="86">
        <v>15</v>
      </c>
      <c r="B15" s="61" t="s">
        <v>41</v>
      </c>
      <c r="C15" s="398">
        <v>189</v>
      </c>
      <c r="D15" s="358">
        <v>181</v>
      </c>
      <c r="E15" s="358">
        <v>86</v>
      </c>
      <c r="F15" s="358">
        <v>67</v>
      </c>
      <c r="G15" s="860">
        <v>20</v>
      </c>
      <c r="H15" s="358">
        <v>543</v>
      </c>
      <c r="J15" s="49"/>
    </row>
    <row r="16" spans="1:10" x14ac:dyDescent="0.2">
      <c r="A16" s="86">
        <v>16</v>
      </c>
      <c r="B16" s="61" t="s">
        <v>99</v>
      </c>
      <c r="C16" s="398">
        <v>606</v>
      </c>
      <c r="D16" s="358">
        <v>448</v>
      </c>
      <c r="E16" s="358">
        <v>175</v>
      </c>
      <c r="F16" s="358">
        <v>142</v>
      </c>
      <c r="G16" s="860">
        <v>52</v>
      </c>
      <c r="H16" s="358">
        <v>1423</v>
      </c>
      <c r="J16" s="49"/>
    </row>
    <row r="17" spans="1:10" x14ac:dyDescent="0.2">
      <c r="A17" s="86">
        <v>17</v>
      </c>
      <c r="B17" s="61" t="s">
        <v>42</v>
      </c>
      <c r="C17" s="398">
        <v>761</v>
      </c>
      <c r="D17" s="358">
        <v>502</v>
      </c>
      <c r="E17" s="358">
        <v>226</v>
      </c>
      <c r="F17" s="358">
        <v>157</v>
      </c>
      <c r="G17" s="860">
        <v>88</v>
      </c>
      <c r="H17" s="358">
        <v>1734</v>
      </c>
      <c r="J17" s="49"/>
    </row>
    <row r="18" spans="1:10" x14ac:dyDescent="0.2">
      <c r="A18" s="86">
        <v>21</v>
      </c>
      <c r="B18" s="61" t="s">
        <v>43</v>
      </c>
      <c r="C18" s="398">
        <v>464</v>
      </c>
      <c r="D18" s="358">
        <v>239</v>
      </c>
      <c r="E18" s="358">
        <v>109</v>
      </c>
      <c r="F18" s="358">
        <v>70</v>
      </c>
      <c r="G18" s="860">
        <v>27</v>
      </c>
      <c r="H18" s="358">
        <v>909</v>
      </c>
      <c r="J18" s="49"/>
    </row>
    <row r="19" spans="1:10" x14ac:dyDescent="0.2">
      <c r="A19" s="86">
        <v>22</v>
      </c>
      <c r="B19" s="61" t="s">
        <v>44</v>
      </c>
      <c r="C19" s="398">
        <v>364</v>
      </c>
      <c r="D19" s="358">
        <v>200</v>
      </c>
      <c r="E19" s="358">
        <v>89</v>
      </c>
      <c r="F19" s="358">
        <v>69</v>
      </c>
      <c r="G19" s="860">
        <v>45</v>
      </c>
      <c r="H19" s="358">
        <v>767</v>
      </c>
      <c r="J19" s="49"/>
    </row>
    <row r="20" spans="1:10" x14ac:dyDescent="0.2">
      <c r="A20" s="86">
        <v>23</v>
      </c>
      <c r="B20" s="61" t="s">
        <v>45</v>
      </c>
      <c r="C20" s="398">
        <v>493</v>
      </c>
      <c r="D20" s="358">
        <v>459</v>
      </c>
      <c r="E20" s="358">
        <v>224</v>
      </c>
      <c r="F20" s="358">
        <v>180</v>
      </c>
      <c r="G20" s="860">
        <v>121</v>
      </c>
      <c r="H20" s="358">
        <v>1477</v>
      </c>
      <c r="J20" s="49"/>
    </row>
    <row r="21" spans="1:10" x14ac:dyDescent="0.2">
      <c r="A21" s="86">
        <v>24</v>
      </c>
      <c r="B21" s="61" t="s">
        <v>46</v>
      </c>
      <c r="C21" s="398">
        <v>1102</v>
      </c>
      <c r="D21" s="358">
        <v>784</v>
      </c>
      <c r="E21" s="358">
        <v>434</v>
      </c>
      <c r="F21" s="358">
        <v>355</v>
      </c>
      <c r="G21" s="860">
        <v>190</v>
      </c>
      <c r="H21" s="358">
        <v>2865</v>
      </c>
      <c r="J21" s="49"/>
    </row>
    <row r="22" spans="1:10" x14ac:dyDescent="0.2">
      <c r="A22" s="86">
        <v>25</v>
      </c>
      <c r="B22" s="61" t="s">
        <v>180</v>
      </c>
      <c r="C22" s="398">
        <v>429</v>
      </c>
      <c r="D22" s="358">
        <v>225</v>
      </c>
      <c r="E22" s="358">
        <v>105</v>
      </c>
      <c r="F22" s="358">
        <v>86</v>
      </c>
      <c r="G22" s="860">
        <v>49</v>
      </c>
      <c r="H22" s="358">
        <v>894</v>
      </c>
      <c r="J22" s="49"/>
    </row>
    <row r="23" spans="1:10" x14ac:dyDescent="0.2">
      <c r="A23" s="86">
        <v>26</v>
      </c>
      <c r="B23" s="61" t="s">
        <v>164</v>
      </c>
      <c r="C23" s="398">
        <v>415</v>
      </c>
      <c r="D23" s="358">
        <v>311</v>
      </c>
      <c r="E23" s="358">
        <v>126</v>
      </c>
      <c r="F23" s="358">
        <v>143</v>
      </c>
      <c r="G23" s="860">
        <v>92</v>
      </c>
      <c r="H23" s="358">
        <v>1087</v>
      </c>
      <c r="J23" s="49"/>
    </row>
    <row r="24" spans="1:10" x14ac:dyDescent="0.2">
      <c r="A24" s="86">
        <v>31</v>
      </c>
      <c r="B24" s="61" t="s">
        <v>47</v>
      </c>
      <c r="C24" s="398">
        <v>817</v>
      </c>
      <c r="D24" s="358">
        <v>525</v>
      </c>
      <c r="E24" s="358">
        <v>240</v>
      </c>
      <c r="F24" s="358">
        <v>189</v>
      </c>
      <c r="G24" s="860">
        <v>84</v>
      </c>
      <c r="H24" s="358">
        <v>1855</v>
      </c>
      <c r="J24" s="49"/>
    </row>
    <row r="25" spans="1:10" x14ac:dyDescent="0.2">
      <c r="A25" s="86">
        <v>32</v>
      </c>
      <c r="B25" s="61" t="s">
        <v>48</v>
      </c>
      <c r="C25" s="398">
        <v>1162</v>
      </c>
      <c r="D25" s="358">
        <v>803</v>
      </c>
      <c r="E25" s="358">
        <v>382</v>
      </c>
      <c r="F25" s="358">
        <v>242</v>
      </c>
      <c r="G25" s="860">
        <v>119</v>
      </c>
      <c r="H25" s="358">
        <v>2708</v>
      </c>
      <c r="J25" s="49"/>
    </row>
    <row r="26" spans="1:10" x14ac:dyDescent="0.2">
      <c r="A26" s="86">
        <v>33</v>
      </c>
      <c r="B26" s="61" t="s">
        <v>181</v>
      </c>
      <c r="C26" s="398">
        <v>21</v>
      </c>
      <c r="D26" s="358">
        <v>3</v>
      </c>
      <c r="E26" s="358">
        <v>6</v>
      </c>
      <c r="F26" s="358">
        <v>4</v>
      </c>
      <c r="G26" s="860">
        <v>2</v>
      </c>
      <c r="H26" s="358">
        <v>36</v>
      </c>
      <c r="J26" s="49"/>
    </row>
    <row r="27" spans="1:10" x14ac:dyDescent="0.2">
      <c r="A27" s="86">
        <v>34</v>
      </c>
      <c r="B27" s="61" t="s">
        <v>49</v>
      </c>
      <c r="C27" s="398">
        <v>856</v>
      </c>
      <c r="D27" s="358">
        <v>647</v>
      </c>
      <c r="E27" s="358">
        <v>303</v>
      </c>
      <c r="F27" s="358">
        <v>237</v>
      </c>
      <c r="G27" s="860">
        <v>81</v>
      </c>
      <c r="H27" s="358">
        <v>2124</v>
      </c>
      <c r="J27" s="49"/>
    </row>
    <row r="28" spans="1:10" x14ac:dyDescent="0.2">
      <c r="A28" s="86">
        <v>35</v>
      </c>
      <c r="B28" s="61" t="s">
        <v>91</v>
      </c>
      <c r="C28" s="398">
        <v>629</v>
      </c>
      <c r="D28" s="358">
        <v>356</v>
      </c>
      <c r="E28" s="358">
        <v>186</v>
      </c>
      <c r="F28" s="358">
        <v>162</v>
      </c>
      <c r="G28" s="860">
        <v>80</v>
      </c>
      <c r="H28" s="358">
        <v>1413</v>
      </c>
      <c r="J28" s="49"/>
    </row>
    <row r="29" spans="1:10" x14ac:dyDescent="0.2">
      <c r="A29" s="86">
        <v>36</v>
      </c>
      <c r="B29" s="61" t="s">
        <v>50</v>
      </c>
      <c r="C29" s="398">
        <v>779</v>
      </c>
      <c r="D29" s="358">
        <v>469</v>
      </c>
      <c r="E29" s="358">
        <v>267</v>
      </c>
      <c r="F29" s="358">
        <v>191</v>
      </c>
      <c r="G29" s="860">
        <v>112</v>
      </c>
      <c r="H29" s="358">
        <v>1818</v>
      </c>
      <c r="J29" s="49"/>
    </row>
    <row r="30" spans="1:10" x14ac:dyDescent="0.2">
      <c r="A30" s="86">
        <v>41</v>
      </c>
      <c r="B30" s="61" t="s">
        <v>51</v>
      </c>
      <c r="C30" s="398">
        <v>636</v>
      </c>
      <c r="D30" s="358">
        <v>481</v>
      </c>
      <c r="E30" s="358">
        <v>251</v>
      </c>
      <c r="F30" s="358">
        <v>191</v>
      </c>
      <c r="G30" s="860">
        <v>48</v>
      </c>
      <c r="H30" s="358">
        <v>1607</v>
      </c>
      <c r="J30" s="49"/>
    </row>
    <row r="31" spans="1:10" x14ac:dyDescent="0.2">
      <c r="A31" s="86">
        <v>42</v>
      </c>
      <c r="B31" s="61" t="s">
        <v>52</v>
      </c>
      <c r="C31" s="398">
        <v>545</v>
      </c>
      <c r="D31" s="358">
        <v>540</v>
      </c>
      <c r="E31" s="358">
        <v>237</v>
      </c>
      <c r="F31" s="358">
        <v>187</v>
      </c>
      <c r="G31" s="860">
        <v>49</v>
      </c>
      <c r="H31" s="358">
        <v>1558</v>
      </c>
      <c r="J31" s="49"/>
    </row>
    <row r="32" spans="1:10" x14ac:dyDescent="0.2">
      <c r="A32" s="86">
        <v>43</v>
      </c>
      <c r="B32" s="61" t="s">
        <v>53</v>
      </c>
      <c r="C32" s="398">
        <v>1270</v>
      </c>
      <c r="D32" s="358">
        <v>843</v>
      </c>
      <c r="E32" s="358">
        <v>390</v>
      </c>
      <c r="F32" s="358">
        <v>256</v>
      </c>
      <c r="G32" s="860">
        <v>125</v>
      </c>
      <c r="H32" s="358">
        <v>2884</v>
      </c>
      <c r="J32" s="49"/>
    </row>
    <row r="33" spans="1:10" x14ac:dyDescent="0.2">
      <c r="A33" s="86">
        <v>44</v>
      </c>
      <c r="B33" s="61" t="s">
        <v>54</v>
      </c>
      <c r="C33" s="398">
        <v>617</v>
      </c>
      <c r="D33" s="358">
        <v>533</v>
      </c>
      <c r="E33" s="358">
        <v>250</v>
      </c>
      <c r="F33" s="358">
        <v>207</v>
      </c>
      <c r="G33" s="860">
        <v>136</v>
      </c>
      <c r="H33" s="358">
        <v>1743</v>
      </c>
      <c r="J33" s="49"/>
    </row>
    <row r="34" spans="1:10" x14ac:dyDescent="0.2">
      <c r="A34" s="86">
        <v>45</v>
      </c>
      <c r="B34" s="61" t="s">
        <v>55</v>
      </c>
      <c r="C34" s="398">
        <v>46</v>
      </c>
      <c r="D34" s="358">
        <v>26</v>
      </c>
      <c r="E34" s="358">
        <v>11</v>
      </c>
      <c r="F34" s="358">
        <v>3</v>
      </c>
      <c r="G34" s="860">
        <v>4</v>
      </c>
      <c r="H34" s="358">
        <v>90</v>
      </c>
      <c r="J34" s="49"/>
    </row>
    <row r="35" spans="1:10" x14ac:dyDescent="0.2">
      <c r="A35" s="86">
        <v>46</v>
      </c>
      <c r="B35" s="61" t="s">
        <v>56</v>
      </c>
      <c r="C35" s="398">
        <v>90</v>
      </c>
      <c r="D35" s="358">
        <v>87</v>
      </c>
      <c r="E35" s="358">
        <v>51</v>
      </c>
      <c r="F35" s="358">
        <v>52</v>
      </c>
      <c r="G35" s="860">
        <v>21</v>
      </c>
      <c r="H35" s="358">
        <v>301</v>
      </c>
      <c r="J35" s="49"/>
    </row>
    <row r="36" spans="1:10" x14ac:dyDescent="0.2">
      <c r="A36" s="86">
        <v>47</v>
      </c>
      <c r="B36" s="61" t="s">
        <v>57</v>
      </c>
      <c r="C36" s="398">
        <v>89</v>
      </c>
      <c r="D36" s="358">
        <v>116</v>
      </c>
      <c r="E36" s="358">
        <v>68</v>
      </c>
      <c r="F36" s="358">
        <v>85</v>
      </c>
      <c r="G36" s="860">
        <v>14</v>
      </c>
      <c r="H36" s="358">
        <v>372</v>
      </c>
      <c r="J36" s="49"/>
    </row>
    <row r="37" spans="1:10" x14ac:dyDescent="0.2">
      <c r="A37" s="86">
        <v>48</v>
      </c>
      <c r="B37" s="61" t="s">
        <v>58</v>
      </c>
      <c r="C37" s="398">
        <v>3</v>
      </c>
      <c r="D37" s="358">
        <v>3</v>
      </c>
      <c r="E37" s="358"/>
      <c r="F37" s="358"/>
      <c r="G37" s="860">
        <v>0</v>
      </c>
      <c r="H37" s="358">
        <v>6</v>
      </c>
      <c r="J37" s="49"/>
    </row>
    <row r="38" spans="1:10" x14ac:dyDescent="0.2">
      <c r="A38" s="86">
        <v>51</v>
      </c>
      <c r="B38" s="61" t="s">
        <v>59</v>
      </c>
      <c r="C38" s="398">
        <v>329</v>
      </c>
      <c r="D38" s="358">
        <v>329</v>
      </c>
      <c r="E38" s="358">
        <v>159</v>
      </c>
      <c r="F38" s="358">
        <v>146</v>
      </c>
      <c r="G38" s="860">
        <v>47</v>
      </c>
      <c r="H38" s="358">
        <v>1010</v>
      </c>
      <c r="J38" s="49"/>
    </row>
    <row r="39" spans="1:10" x14ac:dyDescent="0.2">
      <c r="A39" s="86">
        <v>52</v>
      </c>
      <c r="B39" s="61" t="s">
        <v>132</v>
      </c>
      <c r="C39" s="398">
        <v>600</v>
      </c>
      <c r="D39" s="358">
        <v>535</v>
      </c>
      <c r="E39" s="358">
        <v>235</v>
      </c>
      <c r="F39" s="358">
        <v>156</v>
      </c>
      <c r="G39" s="860">
        <v>50</v>
      </c>
      <c r="H39" s="358">
        <v>1576</v>
      </c>
      <c r="J39" s="49"/>
    </row>
    <row r="40" spans="1:10" x14ac:dyDescent="0.2">
      <c r="A40" s="86">
        <v>53</v>
      </c>
      <c r="B40" s="61" t="s">
        <v>60</v>
      </c>
      <c r="C40" s="398">
        <v>208</v>
      </c>
      <c r="D40" s="358">
        <v>245</v>
      </c>
      <c r="E40" s="358">
        <v>157</v>
      </c>
      <c r="F40" s="358">
        <v>135</v>
      </c>
      <c r="G40" s="860">
        <v>44</v>
      </c>
      <c r="H40" s="358">
        <v>789</v>
      </c>
      <c r="J40" s="49"/>
    </row>
    <row r="41" spans="1:10" x14ac:dyDescent="0.2">
      <c r="A41" s="86">
        <v>54</v>
      </c>
      <c r="B41" s="61" t="s">
        <v>135</v>
      </c>
      <c r="C41" s="398">
        <v>76</v>
      </c>
      <c r="D41" s="358">
        <v>88</v>
      </c>
      <c r="E41" s="358">
        <v>45</v>
      </c>
      <c r="F41" s="358">
        <v>42</v>
      </c>
      <c r="G41" s="860">
        <v>14</v>
      </c>
      <c r="H41" s="358">
        <v>265</v>
      </c>
      <c r="J41" s="49"/>
    </row>
    <row r="42" spans="1:10" x14ac:dyDescent="0.2">
      <c r="A42" s="86">
        <v>55</v>
      </c>
      <c r="B42" s="61" t="s">
        <v>166</v>
      </c>
      <c r="C42" s="398">
        <v>560</v>
      </c>
      <c r="D42" s="358">
        <v>380</v>
      </c>
      <c r="E42" s="358">
        <v>228</v>
      </c>
      <c r="F42" s="358">
        <v>161</v>
      </c>
      <c r="G42" s="860">
        <v>42</v>
      </c>
      <c r="H42" s="358">
        <v>1371</v>
      </c>
      <c r="J42" s="49"/>
    </row>
    <row r="43" spans="1:10" x14ac:dyDescent="0.2">
      <c r="A43" s="86">
        <v>61</v>
      </c>
      <c r="B43" s="61" t="s">
        <v>64</v>
      </c>
      <c r="C43" s="398">
        <v>291</v>
      </c>
      <c r="D43" s="358">
        <v>322</v>
      </c>
      <c r="E43" s="358">
        <v>180</v>
      </c>
      <c r="F43" s="358">
        <v>144</v>
      </c>
      <c r="G43" s="860">
        <v>47</v>
      </c>
      <c r="H43" s="358">
        <v>984</v>
      </c>
      <c r="J43" s="49"/>
    </row>
    <row r="44" spans="1:10" x14ac:dyDescent="0.2">
      <c r="A44" s="86">
        <v>62</v>
      </c>
      <c r="B44" s="61" t="s">
        <v>65</v>
      </c>
      <c r="C44" s="398">
        <v>69</v>
      </c>
      <c r="D44" s="358">
        <v>114</v>
      </c>
      <c r="E44" s="358">
        <v>69</v>
      </c>
      <c r="F44" s="358">
        <v>84</v>
      </c>
      <c r="G44" s="860">
        <v>27</v>
      </c>
      <c r="H44" s="358">
        <v>363</v>
      </c>
      <c r="J44" s="49"/>
    </row>
    <row r="45" spans="1:10" x14ac:dyDescent="0.2">
      <c r="A45" s="86">
        <v>63</v>
      </c>
      <c r="B45" s="61" t="s">
        <v>66</v>
      </c>
      <c r="C45" s="398">
        <v>48</v>
      </c>
      <c r="D45" s="358">
        <v>72</v>
      </c>
      <c r="E45" s="358">
        <v>44</v>
      </c>
      <c r="F45" s="358">
        <v>52</v>
      </c>
      <c r="G45" s="860">
        <v>11</v>
      </c>
      <c r="H45" s="358">
        <v>227</v>
      </c>
      <c r="J45" s="49"/>
    </row>
    <row r="46" spans="1:10" x14ac:dyDescent="0.2">
      <c r="A46" s="86">
        <v>64</v>
      </c>
      <c r="B46" s="61" t="s">
        <v>67</v>
      </c>
      <c r="C46" s="398">
        <v>21</v>
      </c>
      <c r="D46" s="358">
        <v>41</v>
      </c>
      <c r="E46" s="358">
        <v>20</v>
      </c>
      <c r="F46" s="358">
        <v>34</v>
      </c>
      <c r="G46" s="860">
        <v>9</v>
      </c>
      <c r="H46" s="358">
        <v>125</v>
      </c>
      <c r="J46" s="49"/>
    </row>
    <row r="47" spans="1:10" x14ac:dyDescent="0.2">
      <c r="A47" s="86">
        <v>65</v>
      </c>
      <c r="B47" s="61" t="s">
        <v>68</v>
      </c>
      <c r="C47" s="398">
        <v>64</v>
      </c>
      <c r="D47" s="358">
        <v>61</v>
      </c>
      <c r="E47" s="358">
        <v>47</v>
      </c>
      <c r="F47" s="358">
        <v>50</v>
      </c>
      <c r="G47" s="860">
        <v>14</v>
      </c>
      <c r="H47" s="358">
        <v>236</v>
      </c>
      <c r="J47" s="49"/>
    </row>
    <row r="48" spans="1:10" x14ac:dyDescent="0.2">
      <c r="A48" s="86">
        <v>66</v>
      </c>
      <c r="B48" s="61" t="s">
        <v>69</v>
      </c>
      <c r="C48" s="398">
        <v>293</v>
      </c>
      <c r="D48" s="358">
        <v>316</v>
      </c>
      <c r="E48" s="358">
        <v>160</v>
      </c>
      <c r="F48" s="358">
        <v>187</v>
      </c>
      <c r="G48" s="860">
        <v>46</v>
      </c>
      <c r="H48" s="358">
        <v>1002</v>
      </c>
      <c r="J48" s="49"/>
    </row>
    <row r="49" spans="1:10" x14ac:dyDescent="0.2">
      <c r="A49" s="86">
        <v>71</v>
      </c>
      <c r="B49" s="61" t="s">
        <v>70</v>
      </c>
      <c r="C49" s="398">
        <v>239</v>
      </c>
      <c r="D49" s="358">
        <v>230</v>
      </c>
      <c r="E49" s="358">
        <v>122</v>
      </c>
      <c r="F49" s="358">
        <v>109</v>
      </c>
      <c r="G49" s="860">
        <v>43</v>
      </c>
      <c r="H49" s="358">
        <v>743</v>
      </c>
      <c r="J49" s="49"/>
    </row>
    <row r="50" spans="1:10" x14ac:dyDescent="0.2">
      <c r="A50" s="86">
        <v>72</v>
      </c>
      <c r="B50" s="61" t="s">
        <v>71</v>
      </c>
      <c r="C50" s="398">
        <v>367</v>
      </c>
      <c r="D50" s="358">
        <v>359</v>
      </c>
      <c r="E50" s="358">
        <v>199</v>
      </c>
      <c r="F50" s="358">
        <v>222</v>
      </c>
      <c r="G50" s="860">
        <v>79</v>
      </c>
      <c r="H50" s="358">
        <v>1226</v>
      </c>
      <c r="J50" s="49"/>
    </row>
    <row r="51" spans="1:10" x14ac:dyDescent="0.2">
      <c r="A51" s="86">
        <v>81</v>
      </c>
      <c r="B51" s="61" t="s">
        <v>5</v>
      </c>
      <c r="C51" s="398">
        <v>225</v>
      </c>
      <c r="D51" s="358">
        <v>200</v>
      </c>
      <c r="E51" s="358">
        <v>118</v>
      </c>
      <c r="F51" s="358">
        <v>83</v>
      </c>
      <c r="G51" s="860">
        <v>35</v>
      </c>
      <c r="H51" s="358">
        <v>661</v>
      </c>
      <c r="J51" s="49"/>
    </row>
    <row r="52" spans="1:10" x14ac:dyDescent="0.2">
      <c r="A52" s="86">
        <v>82</v>
      </c>
      <c r="B52" s="61" t="s">
        <v>72</v>
      </c>
      <c r="C52" s="398">
        <v>395</v>
      </c>
      <c r="D52" s="358">
        <v>313</v>
      </c>
      <c r="E52" s="358">
        <v>174</v>
      </c>
      <c r="F52" s="358">
        <v>157</v>
      </c>
      <c r="G52" s="860">
        <v>53</v>
      </c>
      <c r="H52" s="358">
        <v>1092</v>
      </c>
      <c r="J52" s="49"/>
    </row>
    <row r="53" spans="1:10" x14ac:dyDescent="0.2">
      <c r="A53" s="86">
        <v>83</v>
      </c>
      <c r="B53" s="61" t="s">
        <v>73</v>
      </c>
      <c r="C53" s="398">
        <v>280</v>
      </c>
      <c r="D53" s="358">
        <v>240</v>
      </c>
      <c r="E53" s="358">
        <v>106</v>
      </c>
      <c r="F53" s="358">
        <v>99</v>
      </c>
      <c r="G53" s="860">
        <v>20</v>
      </c>
      <c r="H53" s="358">
        <v>745</v>
      </c>
      <c r="J53" s="49"/>
    </row>
    <row r="54" spans="1:10" x14ac:dyDescent="0.2">
      <c r="A54" s="86">
        <v>91</v>
      </c>
      <c r="B54" s="61" t="s">
        <v>74</v>
      </c>
      <c r="C54" s="398">
        <v>272</v>
      </c>
      <c r="D54" s="358">
        <v>173</v>
      </c>
      <c r="E54" s="358">
        <v>114</v>
      </c>
      <c r="F54" s="358">
        <v>87</v>
      </c>
      <c r="G54" s="860">
        <v>28</v>
      </c>
      <c r="H54" s="358">
        <v>674</v>
      </c>
      <c r="J54" s="49"/>
    </row>
    <row r="55" spans="1:10" x14ac:dyDescent="0.2">
      <c r="A55" s="86">
        <v>92</v>
      </c>
      <c r="B55" s="61" t="s">
        <v>75</v>
      </c>
      <c r="C55" s="398">
        <v>12</v>
      </c>
      <c r="D55" s="358">
        <v>1</v>
      </c>
      <c r="E55" s="358">
        <v>1</v>
      </c>
      <c r="F55" s="358">
        <v>2</v>
      </c>
      <c r="G55" s="860">
        <v>1</v>
      </c>
      <c r="H55" s="358">
        <v>17</v>
      </c>
      <c r="J55" s="49"/>
    </row>
    <row r="56" spans="1:10" x14ac:dyDescent="0.2">
      <c r="A56" s="86">
        <v>93</v>
      </c>
      <c r="B56" s="61" t="s">
        <v>76</v>
      </c>
      <c r="C56" s="398">
        <v>212</v>
      </c>
      <c r="D56" s="358">
        <v>243</v>
      </c>
      <c r="E56" s="358">
        <v>108</v>
      </c>
      <c r="F56" s="358">
        <v>94</v>
      </c>
      <c r="G56" s="860">
        <v>39</v>
      </c>
      <c r="H56" s="358">
        <v>696</v>
      </c>
      <c r="J56" s="49"/>
    </row>
    <row r="57" spans="1:10" x14ac:dyDescent="0.2">
      <c r="A57" s="86">
        <v>94</v>
      </c>
      <c r="B57" s="61" t="s">
        <v>77</v>
      </c>
      <c r="C57" s="398">
        <v>300</v>
      </c>
      <c r="D57" s="358">
        <v>353</v>
      </c>
      <c r="E57" s="358">
        <v>156</v>
      </c>
      <c r="F57" s="358">
        <v>130</v>
      </c>
      <c r="G57" s="860">
        <v>36</v>
      </c>
      <c r="H57" s="358">
        <v>975</v>
      </c>
      <c r="J57" s="49"/>
    </row>
    <row r="58" spans="1:10" x14ac:dyDescent="0.2">
      <c r="A58" s="86">
        <v>101</v>
      </c>
      <c r="B58" s="61" t="s">
        <v>78</v>
      </c>
      <c r="C58" s="398">
        <v>396</v>
      </c>
      <c r="D58" s="358">
        <v>412</v>
      </c>
      <c r="E58" s="358">
        <v>250</v>
      </c>
      <c r="F58" s="358">
        <v>237</v>
      </c>
      <c r="G58" s="860">
        <v>49</v>
      </c>
      <c r="H58" s="358">
        <v>1344</v>
      </c>
      <c r="J58" s="49"/>
    </row>
    <row r="59" spans="1:10" x14ac:dyDescent="0.2">
      <c r="A59" s="86">
        <v>102</v>
      </c>
      <c r="B59" s="61" t="s">
        <v>79</v>
      </c>
      <c r="C59" s="398">
        <v>5</v>
      </c>
      <c r="D59" s="358">
        <v>15</v>
      </c>
      <c r="E59" s="358">
        <v>13</v>
      </c>
      <c r="F59" s="358">
        <v>6</v>
      </c>
      <c r="G59" s="860">
        <v>1</v>
      </c>
      <c r="H59" s="358">
        <v>40</v>
      </c>
      <c r="J59" s="49"/>
    </row>
    <row r="60" spans="1:10" x14ac:dyDescent="0.2">
      <c r="A60" s="86">
        <v>103</v>
      </c>
      <c r="B60" s="61" t="s">
        <v>80</v>
      </c>
      <c r="C60" s="398">
        <v>99</v>
      </c>
      <c r="D60" s="358">
        <v>70</v>
      </c>
      <c r="E60" s="358">
        <v>50</v>
      </c>
      <c r="F60" s="358">
        <v>78</v>
      </c>
      <c r="G60" s="860">
        <v>35</v>
      </c>
      <c r="H60" s="358">
        <v>332</v>
      </c>
      <c r="J60" s="49"/>
    </row>
    <row r="61" spans="1:10" x14ac:dyDescent="0.2">
      <c r="A61" s="86">
        <v>105</v>
      </c>
      <c r="B61" s="61" t="s">
        <v>81</v>
      </c>
      <c r="C61" s="398">
        <v>60</v>
      </c>
      <c r="D61" s="358">
        <v>73</v>
      </c>
      <c r="E61" s="358">
        <v>39</v>
      </c>
      <c r="F61" s="358">
        <v>31</v>
      </c>
      <c r="G61" s="860">
        <v>20</v>
      </c>
      <c r="H61" s="358">
        <v>223</v>
      </c>
      <c r="J61" s="49"/>
    </row>
    <row r="62" spans="1:10" x14ac:dyDescent="0.2">
      <c r="A62" s="86">
        <v>106</v>
      </c>
      <c r="B62" s="61" t="s">
        <v>82</v>
      </c>
      <c r="C62" s="398">
        <v>156</v>
      </c>
      <c r="D62" s="358">
        <v>145</v>
      </c>
      <c r="E62" s="358">
        <v>72</v>
      </c>
      <c r="F62" s="358">
        <v>53</v>
      </c>
      <c r="G62" s="860">
        <v>17</v>
      </c>
      <c r="H62" s="358">
        <v>443</v>
      </c>
      <c r="J62" s="49"/>
    </row>
    <row r="63" spans="1:10" x14ac:dyDescent="0.2">
      <c r="A63" s="86">
        <v>107</v>
      </c>
      <c r="B63" s="61" t="s">
        <v>83</v>
      </c>
      <c r="C63" s="398">
        <v>279</v>
      </c>
      <c r="D63" s="358">
        <v>303</v>
      </c>
      <c r="E63" s="358">
        <v>177</v>
      </c>
      <c r="F63" s="358">
        <v>141</v>
      </c>
      <c r="G63" s="860">
        <v>35</v>
      </c>
      <c r="H63" s="358">
        <v>935</v>
      </c>
      <c r="J63" s="49"/>
    </row>
    <row r="64" spans="1:10" x14ac:dyDescent="0.2">
      <c r="A64" s="86">
        <v>108</v>
      </c>
      <c r="B64" s="61" t="s">
        <v>84</v>
      </c>
      <c r="C64" s="398">
        <v>172</v>
      </c>
      <c r="D64" s="358">
        <v>160</v>
      </c>
      <c r="E64" s="358">
        <v>87</v>
      </c>
      <c r="F64" s="358">
        <v>54</v>
      </c>
      <c r="G64" s="860">
        <v>24</v>
      </c>
      <c r="H64" s="358">
        <v>497</v>
      </c>
      <c r="J64" s="49"/>
    </row>
    <row r="65" spans="1:10" x14ac:dyDescent="0.2">
      <c r="A65" s="86">
        <v>109</v>
      </c>
      <c r="B65" s="61" t="s">
        <v>145</v>
      </c>
      <c r="C65" s="398">
        <v>33</v>
      </c>
      <c r="D65" s="358">
        <v>61</v>
      </c>
      <c r="E65" s="358">
        <v>46</v>
      </c>
      <c r="F65" s="358">
        <v>45</v>
      </c>
      <c r="G65" s="860">
        <v>11</v>
      </c>
      <c r="H65" s="358">
        <v>196</v>
      </c>
      <c r="J65" s="49"/>
    </row>
    <row r="66" spans="1:10" x14ac:dyDescent="0.2">
      <c r="A66" s="86">
        <v>111</v>
      </c>
      <c r="B66" s="61" t="s">
        <v>85</v>
      </c>
      <c r="C66" s="398">
        <v>1066</v>
      </c>
      <c r="D66" s="358">
        <v>670</v>
      </c>
      <c r="E66" s="358">
        <v>311</v>
      </c>
      <c r="F66" s="358">
        <v>174</v>
      </c>
      <c r="G66" s="860">
        <v>87</v>
      </c>
      <c r="H66" s="358">
        <v>2308</v>
      </c>
      <c r="J66" s="49"/>
    </row>
    <row r="67" spans="1:10" x14ac:dyDescent="0.2">
      <c r="A67" s="86">
        <v>112</v>
      </c>
      <c r="B67" s="61" t="s">
        <v>86</v>
      </c>
      <c r="C67" s="398">
        <v>1137</v>
      </c>
      <c r="D67" s="358">
        <v>824</v>
      </c>
      <c r="E67" s="358">
        <v>353</v>
      </c>
      <c r="F67" s="358">
        <v>279</v>
      </c>
      <c r="G67" s="860">
        <v>101</v>
      </c>
      <c r="H67" s="358">
        <v>2694</v>
      </c>
      <c r="J67" s="49"/>
    </row>
    <row r="68" spans="1:10" x14ac:dyDescent="0.2">
      <c r="A68" s="86">
        <v>113</v>
      </c>
      <c r="B68" s="61" t="s">
        <v>87</v>
      </c>
      <c r="C68" s="398">
        <v>54</v>
      </c>
      <c r="D68" s="358">
        <v>40</v>
      </c>
      <c r="E68" s="358">
        <v>34</v>
      </c>
      <c r="F68" s="358">
        <v>39</v>
      </c>
      <c r="G68" s="860">
        <v>15</v>
      </c>
      <c r="H68" s="358">
        <v>182</v>
      </c>
      <c r="J68" s="49"/>
    </row>
    <row r="69" spans="1:10" x14ac:dyDescent="0.2">
      <c r="A69" s="86">
        <v>121</v>
      </c>
      <c r="B69" s="61" t="s">
        <v>61</v>
      </c>
      <c r="C69" s="398">
        <v>1515</v>
      </c>
      <c r="D69" s="358">
        <v>865</v>
      </c>
      <c r="E69" s="358">
        <v>390</v>
      </c>
      <c r="F69" s="358">
        <v>265</v>
      </c>
      <c r="G69" s="860">
        <v>85</v>
      </c>
      <c r="H69" s="358">
        <v>3120</v>
      </c>
      <c r="J69" s="49"/>
    </row>
    <row r="70" spans="1:10" x14ac:dyDescent="0.2">
      <c r="A70" s="86">
        <v>122</v>
      </c>
      <c r="B70" s="61" t="s">
        <v>62</v>
      </c>
      <c r="C70" s="398">
        <v>1066</v>
      </c>
      <c r="D70" s="358">
        <v>816</v>
      </c>
      <c r="E70" s="358">
        <v>348</v>
      </c>
      <c r="F70" s="358">
        <v>270</v>
      </c>
      <c r="G70" s="860">
        <v>67</v>
      </c>
      <c r="H70" s="358">
        <v>2567</v>
      </c>
      <c r="J70" s="49"/>
    </row>
    <row r="71" spans="1:10" x14ac:dyDescent="0.2">
      <c r="A71" s="86">
        <v>123</v>
      </c>
      <c r="B71" s="61" t="s">
        <v>63</v>
      </c>
      <c r="C71" s="398">
        <v>409</v>
      </c>
      <c r="D71" s="358">
        <v>361</v>
      </c>
      <c r="E71" s="358">
        <v>184</v>
      </c>
      <c r="F71" s="358">
        <v>147</v>
      </c>
      <c r="G71" s="860">
        <v>61</v>
      </c>
      <c r="H71" s="358">
        <v>1162</v>
      </c>
      <c r="J71" s="49"/>
    </row>
    <row r="72" spans="1:10" x14ac:dyDescent="0.2">
      <c r="A72" s="86"/>
      <c r="B72" s="61"/>
      <c r="C72" s="398"/>
      <c r="D72" s="358"/>
      <c r="E72" s="358"/>
      <c r="F72" s="358"/>
      <c r="G72" s="358"/>
      <c r="H72" s="358"/>
      <c r="J72" s="49"/>
    </row>
    <row r="73" spans="1:10" x14ac:dyDescent="0.2">
      <c r="A73" s="85">
        <v>1</v>
      </c>
      <c r="B73" s="86" t="s">
        <v>2</v>
      </c>
      <c r="C73" s="321">
        <v>4290</v>
      </c>
      <c r="D73" s="312">
        <v>2108</v>
      </c>
      <c r="E73" s="312">
        <v>848</v>
      </c>
      <c r="F73" s="312">
        <v>524</v>
      </c>
      <c r="G73" s="860">
        <v>232</v>
      </c>
      <c r="H73" s="312">
        <v>8002</v>
      </c>
      <c r="J73" s="49"/>
    </row>
    <row r="74" spans="1:10" x14ac:dyDescent="0.2">
      <c r="A74" s="85">
        <v>2</v>
      </c>
      <c r="B74" s="86" t="s">
        <v>6</v>
      </c>
      <c r="C74" s="321">
        <v>3267</v>
      </c>
      <c r="D74" s="312">
        <v>2218</v>
      </c>
      <c r="E74" s="312">
        <v>1087</v>
      </c>
      <c r="F74" s="312">
        <v>903</v>
      </c>
      <c r="G74" s="860">
        <v>524</v>
      </c>
      <c r="H74" s="312">
        <v>7999</v>
      </c>
      <c r="J74" s="49"/>
    </row>
    <row r="75" spans="1:10" x14ac:dyDescent="0.2">
      <c r="A75" s="85">
        <v>3</v>
      </c>
      <c r="B75" s="86" t="s">
        <v>10</v>
      </c>
      <c r="C75" s="321">
        <v>4264</v>
      </c>
      <c r="D75" s="312">
        <v>2803</v>
      </c>
      <c r="E75" s="312">
        <v>1384</v>
      </c>
      <c r="F75" s="312">
        <v>1025</v>
      </c>
      <c r="G75" s="860">
        <v>478</v>
      </c>
      <c r="H75" s="312">
        <v>9954</v>
      </c>
      <c r="J75" s="49"/>
    </row>
    <row r="76" spans="1:10" x14ac:dyDescent="0.2">
      <c r="A76" s="85">
        <v>4</v>
      </c>
      <c r="B76" s="86" t="s">
        <v>3</v>
      </c>
      <c r="C76" s="321">
        <v>3296</v>
      </c>
      <c r="D76" s="312">
        <v>2629</v>
      </c>
      <c r="E76" s="312">
        <v>1258</v>
      </c>
      <c r="F76" s="312">
        <v>981</v>
      </c>
      <c r="G76" s="860">
        <v>397</v>
      </c>
      <c r="H76" s="312">
        <v>8561</v>
      </c>
      <c r="J76" s="49"/>
    </row>
    <row r="77" spans="1:10" x14ac:dyDescent="0.2">
      <c r="A77" s="85">
        <v>5</v>
      </c>
      <c r="B77" s="86" t="s">
        <v>7</v>
      </c>
      <c r="C77" s="321">
        <v>1773</v>
      </c>
      <c r="D77" s="312">
        <v>1577</v>
      </c>
      <c r="E77" s="312">
        <v>824</v>
      </c>
      <c r="F77" s="312">
        <v>640</v>
      </c>
      <c r="G77" s="860">
        <v>197</v>
      </c>
      <c r="H77" s="312">
        <v>5011</v>
      </c>
      <c r="J77" s="49"/>
    </row>
    <row r="78" spans="1:10" x14ac:dyDescent="0.2">
      <c r="A78" s="85">
        <v>6</v>
      </c>
      <c r="B78" s="86" t="s">
        <v>11</v>
      </c>
      <c r="C78" s="321">
        <v>786</v>
      </c>
      <c r="D78" s="312">
        <v>926</v>
      </c>
      <c r="E78" s="312">
        <v>520</v>
      </c>
      <c r="F78" s="312">
        <v>551</v>
      </c>
      <c r="G78" s="860">
        <v>154</v>
      </c>
      <c r="H78" s="312">
        <v>2937</v>
      </c>
      <c r="J78" s="49"/>
    </row>
    <row r="79" spans="1:10" x14ac:dyDescent="0.2">
      <c r="A79" s="85">
        <v>7</v>
      </c>
      <c r="B79" s="86" t="s">
        <v>4</v>
      </c>
      <c r="C79" s="321">
        <v>606</v>
      </c>
      <c r="D79" s="312">
        <v>589</v>
      </c>
      <c r="E79" s="312">
        <v>321</v>
      </c>
      <c r="F79" s="312">
        <v>331</v>
      </c>
      <c r="G79" s="860">
        <v>122</v>
      </c>
      <c r="H79" s="312">
        <v>1969</v>
      </c>
      <c r="J79" s="49"/>
    </row>
    <row r="80" spans="1:10" x14ac:dyDescent="0.2">
      <c r="A80" s="85">
        <v>8</v>
      </c>
      <c r="B80" s="86" t="s">
        <v>5</v>
      </c>
      <c r="C80" s="321">
        <v>900</v>
      </c>
      <c r="D80" s="312">
        <v>753</v>
      </c>
      <c r="E80" s="312">
        <v>398</v>
      </c>
      <c r="F80" s="312">
        <v>339</v>
      </c>
      <c r="G80" s="860">
        <v>108</v>
      </c>
      <c r="H80" s="312">
        <v>2498</v>
      </c>
      <c r="J80" s="49"/>
    </row>
    <row r="81" spans="1:10" x14ac:dyDescent="0.2">
      <c r="A81" s="85">
        <v>9</v>
      </c>
      <c r="B81" s="86" t="s">
        <v>8</v>
      </c>
      <c r="C81" s="321">
        <v>796</v>
      </c>
      <c r="D81" s="312">
        <v>770</v>
      </c>
      <c r="E81" s="312">
        <v>379</v>
      </c>
      <c r="F81" s="312">
        <v>313</v>
      </c>
      <c r="G81" s="860">
        <v>104</v>
      </c>
      <c r="H81" s="312">
        <v>2362</v>
      </c>
      <c r="J81" s="49"/>
    </row>
    <row r="82" spans="1:10" x14ac:dyDescent="0.2">
      <c r="A82" s="85">
        <v>10</v>
      </c>
      <c r="B82" s="86" t="s">
        <v>9</v>
      </c>
      <c r="C82" s="321">
        <v>1200</v>
      </c>
      <c r="D82" s="312">
        <v>1239</v>
      </c>
      <c r="E82" s="312">
        <v>734</v>
      </c>
      <c r="F82" s="312">
        <v>645</v>
      </c>
      <c r="G82" s="860">
        <v>192</v>
      </c>
      <c r="H82" s="312">
        <v>4010</v>
      </c>
      <c r="J82" s="49"/>
    </row>
    <row r="83" spans="1:10" x14ac:dyDescent="0.2">
      <c r="A83" s="85">
        <v>11</v>
      </c>
      <c r="B83" s="86" t="s">
        <v>175</v>
      </c>
      <c r="C83" s="321">
        <v>2257</v>
      </c>
      <c r="D83" s="312">
        <v>1534</v>
      </c>
      <c r="E83" s="312">
        <v>698</v>
      </c>
      <c r="F83" s="312">
        <v>492</v>
      </c>
      <c r="G83" s="860">
        <v>203</v>
      </c>
      <c r="H83" s="312">
        <v>5184</v>
      </c>
      <c r="J83" s="49"/>
    </row>
    <row r="84" spans="1:10" x14ac:dyDescent="0.2">
      <c r="A84" s="85">
        <v>12</v>
      </c>
      <c r="B84" s="86" t="s">
        <v>165</v>
      </c>
      <c r="C84" s="321">
        <v>2990</v>
      </c>
      <c r="D84" s="312">
        <v>2042</v>
      </c>
      <c r="E84" s="312">
        <v>922</v>
      </c>
      <c r="F84" s="312">
        <v>682</v>
      </c>
      <c r="G84" s="860">
        <v>213</v>
      </c>
      <c r="H84" s="312">
        <v>6849</v>
      </c>
      <c r="J84" s="49"/>
    </row>
    <row r="85" spans="1:10" x14ac:dyDescent="0.2">
      <c r="A85" s="85"/>
      <c r="B85" s="86"/>
      <c r="C85" s="312"/>
      <c r="D85" s="312"/>
      <c r="E85" s="312"/>
      <c r="F85" s="312"/>
      <c r="G85" s="312"/>
      <c r="H85" s="358"/>
      <c r="J85" s="49"/>
    </row>
    <row r="86" spans="1:10" x14ac:dyDescent="0.2">
      <c r="A86" s="86"/>
      <c r="B86" s="359" t="s">
        <v>20</v>
      </c>
      <c r="C86" s="318">
        <f>SUM(C73:C84)</f>
        <v>26425</v>
      </c>
      <c r="D86" s="318">
        <f t="shared" ref="D86:H86" si="0">SUM(D73:D84)</f>
        <v>19188</v>
      </c>
      <c r="E86" s="318">
        <f t="shared" si="0"/>
        <v>9373</v>
      </c>
      <c r="F86" s="318">
        <f t="shared" si="0"/>
        <v>7426</v>
      </c>
      <c r="G86" s="748">
        <f t="shared" si="0"/>
        <v>2924</v>
      </c>
      <c r="H86" s="318">
        <f t="shared" si="0"/>
        <v>65336</v>
      </c>
      <c r="J86" s="49"/>
    </row>
    <row r="87" spans="1:10" x14ac:dyDescent="0.2">
      <c r="A87" s="360"/>
      <c r="B87" s="360"/>
      <c r="C87" s="360"/>
      <c r="D87" s="360"/>
      <c r="E87" s="360"/>
      <c r="F87" s="360"/>
      <c r="G87" s="360"/>
      <c r="H87" s="360"/>
    </row>
    <row r="88" spans="1:10" x14ac:dyDescent="0.2">
      <c r="A88" s="352"/>
      <c r="B88" s="352"/>
      <c r="C88" s="352"/>
      <c r="D88" s="352"/>
      <c r="E88" s="352"/>
      <c r="F88" s="352"/>
      <c r="G88" s="352"/>
      <c r="H88" s="352"/>
    </row>
    <row r="89" spans="1:10" x14ac:dyDescent="0.2">
      <c r="A89" s="313" t="s">
        <v>219</v>
      </c>
      <c r="B89" s="311"/>
      <c r="C89" s="303"/>
      <c r="D89" s="303"/>
      <c r="E89" s="303"/>
      <c r="F89" s="303"/>
      <c r="G89" s="303"/>
      <c r="H89" s="314" t="s">
        <v>250</v>
      </c>
    </row>
    <row r="90" spans="1:10" x14ac:dyDescent="0.2">
      <c r="A90" s="352"/>
      <c r="B90" s="352"/>
      <c r="C90" s="352"/>
      <c r="D90" s="352"/>
      <c r="E90" s="352"/>
      <c r="F90" s="352"/>
      <c r="G90" s="352"/>
      <c r="H90" s="352"/>
    </row>
    <row r="91" spans="1:10" x14ac:dyDescent="0.2">
      <c r="A91" s="355"/>
      <c r="B91" s="355"/>
      <c r="C91" s="355"/>
      <c r="D91" s="355"/>
      <c r="E91" s="355"/>
      <c r="F91" s="355"/>
      <c r="G91" s="355"/>
      <c r="H91" s="355"/>
    </row>
    <row r="92" spans="1:10" x14ac:dyDescent="0.2">
      <c r="A92" s="355"/>
      <c r="B92" s="355"/>
      <c r="C92" s="355"/>
      <c r="D92" s="355"/>
      <c r="E92" s="355"/>
      <c r="F92" s="355"/>
      <c r="G92" s="355"/>
      <c r="H92" s="355"/>
    </row>
    <row r="93" spans="1:10" x14ac:dyDescent="0.2">
      <c r="A93" s="355"/>
      <c r="B93" s="355"/>
      <c r="C93" s="355"/>
      <c r="D93" s="355"/>
      <c r="E93" s="355"/>
      <c r="F93" s="355"/>
      <c r="G93" s="355"/>
      <c r="H93" s="355"/>
    </row>
    <row r="94" spans="1:10" x14ac:dyDescent="0.2">
      <c r="A94" s="355"/>
      <c r="B94" s="355"/>
      <c r="C94" s="355"/>
      <c r="D94" s="355"/>
      <c r="E94" s="355"/>
      <c r="F94" s="355"/>
      <c r="G94" s="355"/>
      <c r="H94" s="355"/>
    </row>
    <row r="95" spans="1:10" x14ac:dyDescent="0.2">
      <c r="A95" s="355"/>
      <c r="B95" s="355"/>
      <c r="C95" s="355"/>
      <c r="D95" s="355"/>
      <c r="E95" s="355"/>
      <c r="F95" s="355"/>
      <c r="G95" s="355"/>
      <c r="H95" s="355"/>
    </row>
    <row r="96" spans="1:10" x14ac:dyDescent="0.2">
      <c r="A96" s="355"/>
      <c r="B96" s="355"/>
      <c r="C96" s="355"/>
      <c r="D96" s="355"/>
      <c r="E96" s="355"/>
      <c r="F96" s="355"/>
      <c r="G96" s="355"/>
      <c r="H96" s="355"/>
    </row>
    <row r="97" spans="1:8" x14ac:dyDescent="0.2">
      <c r="A97" s="355"/>
      <c r="B97" s="355"/>
      <c r="C97" s="355"/>
      <c r="D97" s="355"/>
      <c r="E97" s="355"/>
      <c r="F97" s="355"/>
      <c r="G97" s="355"/>
      <c r="H97" s="355"/>
    </row>
    <row r="98" spans="1:8" x14ac:dyDescent="0.2">
      <c r="A98" s="355"/>
      <c r="B98" s="355"/>
      <c r="C98" s="355"/>
      <c r="D98" s="355"/>
      <c r="E98" s="355"/>
      <c r="F98" s="355"/>
      <c r="G98" s="355"/>
      <c r="H98" s="355"/>
    </row>
    <row r="99" spans="1:8" x14ac:dyDescent="0.2">
      <c r="A99" s="355"/>
      <c r="B99" s="355"/>
      <c r="C99" s="355"/>
      <c r="D99" s="355"/>
      <c r="E99" s="355"/>
      <c r="F99" s="355"/>
      <c r="G99" s="355"/>
      <c r="H99" s="355"/>
    </row>
    <row r="100" spans="1:8" x14ac:dyDescent="0.2">
      <c r="A100" s="355"/>
      <c r="B100" s="355"/>
      <c r="C100" s="355"/>
      <c r="D100" s="355"/>
      <c r="E100" s="355"/>
      <c r="F100" s="355"/>
      <c r="G100" s="355"/>
      <c r="H100" s="355"/>
    </row>
    <row r="101" spans="1:8" x14ac:dyDescent="0.2">
      <c r="A101" s="355"/>
      <c r="B101" s="355"/>
      <c r="C101" s="355"/>
      <c r="D101" s="355"/>
      <c r="E101" s="355"/>
      <c r="F101" s="355"/>
      <c r="G101" s="355"/>
      <c r="H101" s="355"/>
    </row>
    <row r="102" spans="1:8" x14ac:dyDescent="0.2">
      <c r="A102" s="355"/>
      <c r="B102" s="355"/>
      <c r="C102" s="355"/>
      <c r="D102" s="355"/>
      <c r="E102" s="355"/>
      <c r="F102" s="355"/>
      <c r="G102" s="355"/>
      <c r="H102" s="355"/>
    </row>
    <row r="103" spans="1:8" x14ac:dyDescent="0.2">
      <c r="A103" s="355"/>
      <c r="B103" s="355"/>
      <c r="C103" s="355"/>
      <c r="D103" s="355"/>
      <c r="E103" s="355"/>
      <c r="F103" s="355"/>
      <c r="G103" s="355"/>
      <c r="H103" s="355"/>
    </row>
    <row r="104" spans="1:8" x14ac:dyDescent="0.2">
      <c r="A104" s="355"/>
      <c r="B104" s="355"/>
      <c r="C104" s="355"/>
      <c r="D104" s="355"/>
      <c r="E104" s="355"/>
      <c r="F104" s="355"/>
      <c r="G104" s="355"/>
      <c r="H104" s="355"/>
    </row>
    <row r="105" spans="1:8" x14ac:dyDescent="0.2">
      <c r="A105" s="355"/>
      <c r="B105" s="355"/>
      <c r="C105" s="355"/>
      <c r="D105" s="355"/>
      <c r="E105" s="355"/>
      <c r="F105" s="355"/>
      <c r="G105" s="355"/>
      <c r="H105" s="355"/>
    </row>
    <row r="106" spans="1:8" x14ac:dyDescent="0.2">
      <c r="A106" s="355"/>
      <c r="B106" s="355"/>
      <c r="C106" s="355"/>
      <c r="D106" s="355"/>
      <c r="E106" s="355"/>
      <c r="F106" s="355"/>
      <c r="G106" s="355"/>
      <c r="H106" s="355"/>
    </row>
  </sheetData>
  <hyperlinks>
    <hyperlink ref="H1" location="INHALT!A1" display="INHALT!A1" xr:uid="{161E6B80-E068-41CC-BE11-9CE0AEC9E5ED}"/>
  </hyperlinks>
  <printOptions horizontalCentered="1"/>
  <pageMargins left="0.59055118110236227" right="0.39370078740157483" top="0.59055118110236227" bottom="0.59055118110236227" header="0.31496062992125984" footer="0.31496062992125984"/>
  <pageSetup paperSize="9" scale="95" firstPageNumber="90" fitToWidth="2" fitToHeight="2" orientation="portrait" useFirstPageNumber="1" r:id="rId1"/>
  <headerFooter>
    <oddFooter>&amp;CSeite &amp;P</oddFooter>
  </headerFooter>
  <rowBreaks count="1" manualBreakCount="1">
    <brk id="50"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39997558519241921"/>
  </sheetPr>
  <dimension ref="A1:H100"/>
  <sheetViews>
    <sheetView zoomScale="85" zoomScaleNormal="85" workbookViewId="0">
      <pane xSplit="2" ySplit="8" topLeftCell="C9" activePane="bottomRight" state="frozen"/>
      <selection activeCell="A80" sqref="A80:XFD80"/>
      <selection pane="topRight" activeCell="A80" sqref="A80:XFD80"/>
      <selection pane="bottomLeft" activeCell="A80" sqref="A80:XFD80"/>
      <selection pane="bottomRight" activeCell="A2" sqref="A2:I93"/>
    </sheetView>
  </sheetViews>
  <sheetFormatPr baseColWidth="10" defaultColWidth="11.42578125" defaultRowHeight="12.75" x14ac:dyDescent="0.2"/>
  <cols>
    <col min="1" max="1" width="5.85546875" style="47" customWidth="1"/>
    <col min="2" max="2" width="22.5703125" style="47" bestFit="1" customWidth="1"/>
    <col min="3" max="6" width="13.7109375" style="47" customWidth="1"/>
    <col min="7" max="16384" width="11.42578125" style="47"/>
  </cols>
  <sheetData>
    <row r="1" spans="1:8" ht="12.6" customHeight="1" x14ac:dyDescent="0.2">
      <c r="A1" s="352"/>
      <c r="B1" s="352"/>
      <c r="C1" s="352"/>
      <c r="D1" s="352"/>
      <c r="E1" s="352"/>
      <c r="F1" s="1068" t="str">
        <f>HYPERLINK("[Kleinräumige Statistik Daten Prototyp.xlsx]INHALT!A1","zum Inhaltsverzeichnis")</f>
        <v>zum Inhaltsverzeichnis</v>
      </c>
    </row>
    <row r="2" spans="1:8" ht="15.75" x14ac:dyDescent="0.25">
      <c r="A2" s="302" t="s">
        <v>504</v>
      </c>
      <c r="B2" s="311"/>
      <c r="C2" s="303"/>
      <c r="D2" s="303"/>
      <c r="E2" s="303"/>
      <c r="F2" s="303"/>
    </row>
    <row r="3" spans="1:8" x14ac:dyDescent="0.2">
      <c r="A3" s="331" t="s">
        <v>246</v>
      </c>
      <c r="B3" s="311"/>
      <c r="C3" s="303"/>
      <c r="D3" s="303"/>
      <c r="E3" s="303"/>
      <c r="F3" s="303"/>
    </row>
    <row r="4" spans="1:8" ht="12.6" customHeight="1" x14ac:dyDescent="0.2">
      <c r="A4" s="331"/>
      <c r="B4" s="311"/>
      <c r="C4" s="303"/>
      <c r="D4" s="303"/>
      <c r="E4" s="303"/>
      <c r="F4" s="303"/>
    </row>
    <row r="5" spans="1:8" ht="15" x14ac:dyDescent="0.25">
      <c r="A5" s="369" t="s">
        <v>202</v>
      </c>
      <c r="B5" s="372" t="s">
        <v>170</v>
      </c>
      <c r="C5" s="353" t="s">
        <v>254</v>
      </c>
      <c r="D5" s="354"/>
      <c r="E5" s="354"/>
      <c r="F5" s="354"/>
    </row>
    <row r="6" spans="1:8" ht="15.75" customHeight="1" x14ac:dyDescent="0.25">
      <c r="A6" s="370" t="s">
        <v>203</v>
      </c>
      <c r="B6" s="306" t="s">
        <v>172</v>
      </c>
      <c r="C6" s="353" t="s">
        <v>210</v>
      </c>
      <c r="D6" s="351"/>
      <c r="E6" s="351"/>
      <c r="F6" s="351"/>
    </row>
    <row r="7" spans="1:8" ht="44.45" customHeight="1" x14ac:dyDescent="0.2">
      <c r="A7" s="371"/>
      <c r="B7" s="373"/>
      <c r="C7" s="374" t="s">
        <v>197</v>
      </c>
      <c r="D7" s="374" t="s">
        <v>198</v>
      </c>
      <c r="E7" s="375" t="s">
        <v>339</v>
      </c>
      <c r="F7" s="511" t="s">
        <v>177</v>
      </c>
    </row>
    <row r="8" spans="1:8" x14ac:dyDescent="0.2">
      <c r="A8" s="365"/>
      <c r="B8" s="310"/>
      <c r="C8" s="362" t="s">
        <v>224</v>
      </c>
      <c r="D8" s="328" t="s">
        <v>224</v>
      </c>
      <c r="E8" s="328" t="s">
        <v>224</v>
      </c>
      <c r="F8" s="329" t="s">
        <v>224</v>
      </c>
    </row>
    <row r="9" spans="1:8" ht="12" customHeight="1" x14ac:dyDescent="0.2">
      <c r="A9" s="368"/>
      <c r="B9" s="368"/>
      <c r="C9" s="368"/>
      <c r="D9" s="368"/>
      <c r="E9" s="368"/>
      <c r="F9" s="368"/>
    </row>
    <row r="10" spans="1:8" x14ac:dyDescent="0.2">
      <c r="A10" s="86">
        <v>10</v>
      </c>
      <c r="B10" s="61" t="s">
        <v>37</v>
      </c>
      <c r="C10" s="398">
        <v>17</v>
      </c>
      <c r="D10" s="358">
        <v>11</v>
      </c>
      <c r="E10" s="358">
        <v>7</v>
      </c>
      <c r="F10" s="398">
        <v>35</v>
      </c>
      <c r="H10" s="49"/>
    </row>
    <row r="11" spans="1:8" x14ac:dyDescent="0.2">
      <c r="A11" s="86">
        <v>11</v>
      </c>
      <c r="B11" s="61" t="s">
        <v>38</v>
      </c>
      <c r="C11" s="398">
        <v>36</v>
      </c>
      <c r="D11" s="358">
        <v>23</v>
      </c>
      <c r="E11" s="358">
        <v>7</v>
      </c>
      <c r="F11" s="398">
        <v>66</v>
      </c>
      <c r="H11" s="49"/>
    </row>
    <row r="12" spans="1:8" x14ac:dyDescent="0.2">
      <c r="A12" s="86">
        <v>12</v>
      </c>
      <c r="B12" s="61" t="s">
        <v>90</v>
      </c>
      <c r="C12" s="398">
        <v>127</v>
      </c>
      <c r="D12" s="358">
        <v>46</v>
      </c>
      <c r="E12" s="358">
        <v>13</v>
      </c>
      <c r="F12" s="398">
        <v>186</v>
      </c>
      <c r="H12" s="49"/>
    </row>
    <row r="13" spans="1:8" x14ac:dyDescent="0.2">
      <c r="A13" s="86">
        <v>13</v>
      </c>
      <c r="B13" s="61" t="s">
        <v>39</v>
      </c>
      <c r="C13" s="398">
        <v>15</v>
      </c>
      <c r="D13" s="358">
        <v>4</v>
      </c>
      <c r="E13" s="358">
        <v>2</v>
      </c>
      <c r="F13" s="398">
        <v>21</v>
      </c>
      <c r="H13" s="49"/>
    </row>
    <row r="14" spans="1:8" x14ac:dyDescent="0.2">
      <c r="A14" s="86">
        <v>14</v>
      </c>
      <c r="B14" s="61" t="s">
        <v>40</v>
      </c>
      <c r="C14" s="398">
        <v>118</v>
      </c>
      <c r="D14" s="358">
        <v>37</v>
      </c>
      <c r="E14" s="358">
        <v>11</v>
      </c>
      <c r="F14" s="398">
        <v>166</v>
      </c>
      <c r="H14" s="49"/>
    </row>
    <row r="15" spans="1:8" x14ac:dyDescent="0.2">
      <c r="A15" s="86">
        <v>15</v>
      </c>
      <c r="B15" s="61" t="s">
        <v>41</v>
      </c>
      <c r="C15" s="398">
        <v>52</v>
      </c>
      <c r="D15" s="358">
        <v>57</v>
      </c>
      <c r="E15" s="358">
        <v>12</v>
      </c>
      <c r="F15" s="398">
        <v>121</v>
      </c>
      <c r="H15" s="49"/>
    </row>
    <row r="16" spans="1:8" x14ac:dyDescent="0.2">
      <c r="A16" s="86">
        <v>16</v>
      </c>
      <c r="B16" s="61" t="s">
        <v>99</v>
      </c>
      <c r="C16" s="398">
        <v>131</v>
      </c>
      <c r="D16" s="358">
        <v>102</v>
      </c>
      <c r="E16" s="358">
        <v>33</v>
      </c>
      <c r="F16" s="398">
        <v>266</v>
      </c>
      <c r="H16" s="49"/>
    </row>
    <row r="17" spans="1:8" x14ac:dyDescent="0.2">
      <c r="A17" s="86">
        <v>17</v>
      </c>
      <c r="B17" s="61" t="s">
        <v>42</v>
      </c>
      <c r="C17" s="398">
        <v>181</v>
      </c>
      <c r="D17" s="358">
        <v>129</v>
      </c>
      <c r="E17" s="358">
        <v>41</v>
      </c>
      <c r="F17" s="398">
        <v>351</v>
      </c>
      <c r="H17" s="49"/>
    </row>
    <row r="18" spans="1:8" x14ac:dyDescent="0.2">
      <c r="A18" s="86">
        <v>21</v>
      </c>
      <c r="B18" s="61" t="s">
        <v>43</v>
      </c>
      <c r="C18" s="398">
        <v>94</v>
      </c>
      <c r="D18" s="358">
        <v>55</v>
      </c>
      <c r="E18" s="358">
        <v>13</v>
      </c>
      <c r="F18" s="398">
        <v>162</v>
      </c>
      <c r="H18" s="49"/>
    </row>
    <row r="19" spans="1:8" x14ac:dyDescent="0.2">
      <c r="A19" s="86">
        <v>22</v>
      </c>
      <c r="B19" s="61" t="s">
        <v>44</v>
      </c>
      <c r="C19" s="398">
        <v>81</v>
      </c>
      <c r="D19" s="358">
        <v>50</v>
      </c>
      <c r="E19" s="358">
        <v>33</v>
      </c>
      <c r="F19" s="398">
        <v>164</v>
      </c>
      <c r="H19" s="49"/>
    </row>
    <row r="20" spans="1:8" x14ac:dyDescent="0.2">
      <c r="A20" s="86">
        <v>23</v>
      </c>
      <c r="B20" s="61" t="s">
        <v>45</v>
      </c>
      <c r="C20" s="398">
        <v>159</v>
      </c>
      <c r="D20" s="358">
        <v>153</v>
      </c>
      <c r="E20" s="358">
        <v>49</v>
      </c>
      <c r="F20" s="398">
        <v>361</v>
      </c>
      <c r="H20" s="49"/>
    </row>
    <row r="21" spans="1:8" x14ac:dyDescent="0.2">
      <c r="A21" s="86">
        <v>24</v>
      </c>
      <c r="B21" s="61" t="s">
        <v>46</v>
      </c>
      <c r="C21" s="398">
        <v>375</v>
      </c>
      <c r="D21" s="358">
        <v>257</v>
      </c>
      <c r="E21" s="358">
        <v>95</v>
      </c>
      <c r="F21" s="398">
        <v>727</v>
      </c>
      <c r="H21" s="49"/>
    </row>
    <row r="22" spans="1:8" x14ac:dyDescent="0.2">
      <c r="A22" s="86">
        <v>25</v>
      </c>
      <c r="B22" s="61" t="s">
        <v>180</v>
      </c>
      <c r="C22" s="398">
        <v>101</v>
      </c>
      <c r="D22" s="358">
        <v>59</v>
      </c>
      <c r="E22" s="358">
        <v>29</v>
      </c>
      <c r="F22" s="398">
        <v>189</v>
      </c>
      <c r="H22" s="49"/>
    </row>
    <row r="23" spans="1:8" x14ac:dyDescent="0.2">
      <c r="A23" s="86">
        <v>26</v>
      </c>
      <c r="B23" s="61" t="s">
        <v>164</v>
      </c>
      <c r="C23" s="398">
        <v>110</v>
      </c>
      <c r="D23" s="358">
        <v>93</v>
      </c>
      <c r="E23" s="358">
        <v>47</v>
      </c>
      <c r="F23" s="398">
        <v>250</v>
      </c>
      <c r="H23" s="49"/>
    </row>
    <row r="24" spans="1:8" x14ac:dyDescent="0.2">
      <c r="A24" s="86">
        <v>31</v>
      </c>
      <c r="B24" s="61" t="s">
        <v>47</v>
      </c>
      <c r="C24" s="398">
        <v>189</v>
      </c>
      <c r="D24" s="358">
        <v>137</v>
      </c>
      <c r="E24" s="358">
        <v>55</v>
      </c>
      <c r="F24" s="398">
        <v>381</v>
      </c>
      <c r="H24" s="49"/>
    </row>
    <row r="25" spans="1:8" x14ac:dyDescent="0.2">
      <c r="A25" s="86">
        <v>32</v>
      </c>
      <c r="B25" s="61" t="s">
        <v>48</v>
      </c>
      <c r="C25" s="398">
        <v>306</v>
      </c>
      <c r="D25" s="358">
        <v>199</v>
      </c>
      <c r="E25" s="358">
        <v>54</v>
      </c>
      <c r="F25" s="398">
        <v>559</v>
      </c>
      <c r="H25" s="49"/>
    </row>
    <row r="26" spans="1:8" x14ac:dyDescent="0.2">
      <c r="A26" s="86">
        <v>33</v>
      </c>
      <c r="B26" s="61" t="s">
        <v>181</v>
      </c>
      <c r="C26" s="398">
        <v>3</v>
      </c>
      <c r="D26" s="358">
        <v>3</v>
      </c>
      <c r="E26" s="358">
        <v>1</v>
      </c>
      <c r="F26" s="398">
        <v>7</v>
      </c>
      <c r="H26" s="49"/>
    </row>
    <row r="27" spans="1:8" x14ac:dyDescent="0.2">
      <c r="A27" s="86">
        <v>34</v>
      </c>
      <c r="B27" s="61" t="s">
        <v>49</v>
      </c>
      <c r="C27" s="398">
        <v>212</v>
      </c>
      <c r="D27" s="358">
        <v>161</v>
      </c>
      <c r="E27" s="358">
        <v>37</v>
      </c>
      <c r="F27" s="398">
        <v>410</v>
      </c>
      <c r="H27" s="49"/>
    </row>
    <row r="28" spans="1:8" x14ac:dyDescent="0.2">
      <c r="A28" s="86">
        <v>35</v>
      </c>
      <c r="B28" s="61" t="s">
        <v>91</v>
      </c>
      <c r="C28" s="398">
        <v>169</v>
      </c>
      <c r="D28" s="358">
        <v>109</v>
      </c>
      <c r="E28" s="358">
        <v>49</v>
      </c>
      <c r="F28" s="398">
        <v>327</v>
      </c>
      <c r="H28" s="49"/>
    </row>
    <row r="29" spans="1:8" x14ac:dyDescent="0.2">
      <c r="A29" s="86">
        <v>36</v>
      </c>
      <c r="B29" s="61" t="s">
        <v>50</v>
      </c>
      <c r="C29" s="398">
        <v>228</v>
      </c>
      <c r="D29" s="358">
        <v>146</v>
      </c>
      <c r="E29" s="358">
        <v>58</v>
      </c>
      <c r="F29" s="398">
        <v>432</v>
      </c>
      <c r="H29" s="49"/>
    </row>
    <row r="30" spans="1:8" x14ac:dyDescent="0.2">
      <c r="A30" s="86">
        <v>41</v>
      </c>
      <c r="B30" s="61" t="s">
        <v>51</v>
      </c>
      <c r="C30" s="398">
        <v>198</v>
      </c>
      <c r="D30" s="358">
        <v>157</v>
      </c>
      <c r="E30" s="358">
        <v>19</v>
      </c>
      <c r="F30" s="398">
        <v>374</v>
      </c>
      <c r="H30" s="49"/>
    </row>
    <row r="31" spans="1:8" x14ac:dyDescent="0.2">
      <c r="A31" s="86">
        <v>42</v>
      </c>
      <c r="B31" s="61" t="s">
        <v>52</v>
      </c>
      <c r="C31" s="398">
        <v>166</v>
      </c>
      <c r="D31" s="358">
        <v>145</v>
      </c>
      <c r="E31" s="358">
        <v>27</v>
      </c>
      <c r="F31" s="398">
        <v>338</v>
      </c>
      <c r="H31" s="49"/>
    </row>
    <row r="32" spans="1:8" x14ac:dyDescent="0.2">
      <c r="A32" s="86">
        <v>43</v>
      </c>
      <c r="B32" s="61" t="s">
        <v>53</v>
      </c>
      <c r="C32" s="398">
        <v>323</v>
      </c>
      <c r="D32" s="358">
        <v>195</v>
      </c>
      <c r="E32" s="358">
        <v>73</v>
      </c>
      <c r="F32" s="398">
        <v>591</v>
      </c>
      <c r="H32" s="49"/>
    </row>
    <row r="33" spans="1:8" x14ac:dyDescent="0.2">
      <c r="A33" s="86">
        <v>44</v>
      </c>
      <c r="B33" s="61" t="s">
        <v>54</v>
      </c>
      <c r="C33" s="398">
        <v>214</v>
      </c>
      <c r="D33" s="358">
        <v>190</v>
      </c>
      <c r="E33" s="358">
        <v>75</v>
      </c>
      <c r="F33" s="398">
        <v>479</v>
      </c>
      <c r="H33" s="49"/>
    </row>
    <row r="34" spans="1:8" x14ac:dyDescent="0.2">
      <c r="A34" s="86">
        <v>45</v>
      </c>
      <c r="B34" s="61" t="s">
        <v>55</v>
      </c>
      <c r="C34" s="398">
        <v>3</v>
      </c>
      <c r="D34" s="358"/>
      <c r="E34" s="358">
        <v>2</v>
      </c>
      <c r="F34" s="398">
        <v>5</v>
      </c>
      <c r="H34" s="49"/>
    </row>
    <row r="35" spans="1:8" x14ac:dyDescent="0.2">
      <c r="A35" s="86">
        <v>46</v>
      </c>
      <c r="B35" s="61" t="s">
        <v>56</v>
      </c>
      <c r="C35" s="398">
        <v>45</v>
      </c>
      <c r="D35" s="358">
        <v>39</v>
      </c>
      <c r="E35" s="358">
        <v>10</v>
      </c>
      <c r="F35" s="398">
        <v>94</v>
      </c>
      <c r="H35" s="49"/>
    </row>
    <row r="36" spans="1:8" x14ac:dyDescent="0.2">
      <c r="A36" s="86">
        <v>47</v>
      </c>
      <c r="B36" s="61" t="s">
        <v>57</v>
      </c>
      <c r="C36" s="398">
        <v>48</v>
      </c>
      <c r="D36" s="358">
        <v>67</v>
      </c>
      <c r="E36" s="358">
        <v>10</v>
      </c>
      <c r="F36" s="398">
        <v>125</v>
      </c>
      <c r="H36" s="49"/>
    </row>
    <row r="37" spans="1:8" x14ac:dyDescent="0.2">
      <c r="A37" s="86">
        <v>48</v>
      </c>
      <c r="B37" s="61" t="s">
        <v>58</v>
      </c>
      <c r="C37" s="398"/>
      <c r="D37" s="358"/>
      <c r="E37" s="358"/>
      <c r="F37" s="398">
        <v>0</v>
      </c>
      <c r="H37" s="49"/>
    </row>
    <row r="38" spans="1:8" x14ac:dyDescent="0.2">
      <c r="A38" s="86">
        <v>51</v>
      </c>
      <c r="B38" s="61" t="s">
        <v>59</v>
      </c>
      <c r="C38" s="398">
        <v>107</v>
      </c>
      <c r="D38" s="358">
        <v>107</v>
      </c>
      <c r="E38" s="358">
        <v>31</v>
      </c>
      <c r="F38" s="398">
        <v>245</v>
      </c>
      <c r="H38" s="49"/>
    </row>
    <row r="39" spans="1:8" x14ac:dyDescent="0.2">
      <c r="A39" s="86">
        <v>52</v>
      </c>
      <c r="B39" s="61" t="s">
        <v>132</v>
      </c>
      <c r="C39" s="398">
        <v>164</v>
      </c>
      <c r="D39" s="358">
        <v>116</v>
      </c>
      <c r="E39" s="358">
        <v>25</v>
      </c>
      <c r="F39" s="398">
        <v>305</v>
      </c>
      <c r="H39" s="49"/>
    </row>
    <row r="40" spans="1:8" x14ac:dyDescent="0.2">
      <c r="A40" s="86">
        <v>53</v>
      </c>
      <c r="B40" s="61" t="s">
        <v>60</v>
      </c>
      <c r="C40" s="398">
        <v>98</v>
      </c>
      <c r="D40" s="358">
        <v>102</v>
      </c>
      <c r="E40" s="358">
        <v>27</v>
      </c>
      <c r="F40" s="398">
        <v>227</v>
      </c>
      <c r="H40" s="49"/>
    </row>
    <row r="41" spans="1:8" x14ac:dyDescent="0.2">
      <c r="A41" s="86">
        <v>54</v>
      </c>
      <c r="B41" s="61" t="s">
        <v>135</v>
      </c>
      <c r="C41" s="398">
        <v>29</v>
      </c>
      <c r="D41" s="358">
        <v>29</v>
      </c>
      <c r="E41" s="358">
        <v>8</v>
      </c>
      <c r="F41" s="398">
        <v>66</v>
      </c>
      <c r="H41" s="49"/>
    </row>
    <row r="42" spans="1:8" x14ac:dyDescent="0.2">
      <c r="A42" s="86">
        <v>55</v>
      </c>
      <c r="B42" s="61" t="s">
        <v>166</v>
      </c>
      <c r="C42" s="398">
        <v>152</v>
      </c>
      <c r="D42" s="358">
        <v>122</v>
      </c>
      <c r="E42" s="358">
        <v>29</v>
      </c>
      <c r="F42" s="398">
        <v>303</v>
      </c>
      <c r="H42" s="49"/>
    </row>
    <row r="43" spans="1:8" x14ac:dyDescent="0.2">
      <c r="A43" s="86">
        <v>61</v>
      </c>
      <c r="B43" s="61" t="s">
        <v>64</v>
      </c>
      <c r="C43" s="398">
        <v>124</v>
      </c>
      <c r="D43" s="358">
        <v>93</v>
      </c>
      <c r="E43" s="358">
        <v>28</v>
      </c>
      <c r="F43" s="398">
        <v>245</v>
      </c>
      <c r="H43" s="49"/>
    </row>
    <row r="44" spans="1:8" x14ac:dyDescent="0.2">
      <c r="A44" s="86">
        <v>62</v>
      </c>
      <c r="B44" s="61" t="s">
        <v>65</v>
      </c>
      <c r="C44" s="398">
        <v>52</v>
      </c>
      <c r="D44" s="358">
        <v>55</v>
      </c>
      <c r="E44" s="358">
        <v>12</v>
      </c>
      <c r="F44" s="398">
        <v>119</v>
      </c>
      <c r="H44" s="49"/>
    </row>
    <row r="45" spans="1:8" x14ac:dyDescent="0.2">
      <c r="A45" s="86">
        <v>63</v>
      </c>
      <c r="B45" s="61" t="s">
        <v>66</v>
      </c>
      <c r="C45" s="398">
        <v>25</v>
      </c>
      <c r="D45" s="358">
        <v>42</v>
      </c>
      <c r="E45" s="358">
        <v>7</v>
      </c>
      <c r="F45" s="398">
        <v>74</v>
      </c>
      <c r="H45" s="49"/>
    </row>
    <row r="46" spans="1:8" x14ac:dyDescent="0.2">
      <c r="A46" s="86">
        <v>64</v>
      </c>
      <c r="B46" s="61" t="s">
        <v>67</v>
      </c>
      <c r="C46" s="398">
        <v>23</v>
      </c>
      <c r="D46" s="358">
        <v>30</v>
      </c>
      <c r="E46" s="358">
        <v>2</v>
      </c>
      <c r="F46" s="398">
        <v>55</v>
      </c>
      <c r="H46" s="49"/>
    </row>
    <row r="47" spans="1:8" x14ac:dyDescent="0.2">
      <c r="A47" s="86">
        <v>65</v>
      </c>
      <c r="B47" s="61" t="s">
        <v>68</v>
      </c>
      <c r="C47" s="398">
        <v>25</v>
      </c>
      <c r="D47" s="358">
        <v>37</v>
      </c>
      <c r="E47" s="358">
        <v>7</v>
      </c>
      <c r="F47" s="398">
        <v>69</v>
      </c>
      <c r="H47" s="49"/>
    </row>
    <row r="48" spans="1:8" x14ac:dyDescent="0.2">
      <c r="A48" s="86">
        <v>66</v>
      </c>
      <c r="B48" s="61" t="s">
        <v>69</v>
      </c>
      <c r="C48" s="398">
        <v>132</v>
      </c>
      <c r="D48" s="358">
        <v>136</v>
      </c>
      <c r="E48" s="358">
        <v>27</v>
      </c>
      <c r="F48" s="398">
        <v>295</v>
      </c>
      <c r="H48" s="49"/>
    </row>
    <row r="49" spans="1:8" x14ac:dyDescent="0.2">
      <c r="A49" s="86">
        <v>71</v>
      </c>
      <c r="B49" s="61" t="s">
        <v>70</v>
      </c>
      <c r="C49" s="398">
        <v>92</v>
      </c>
      <c r="D49" s="358">
        <v>80</v>
      </c>
      <c r="E49" s="358">
        <v>21</v>
      </c>
      <c r="F49" s="398">
        <v>193</v>
      </c>
      <c r="H49" s="49"/>
    </row>
    <row r="50" spans="1:8" x14ac:dyDescent="0.2">
      <c r="A50" s="86">
        <v>72</v>
      </c>
      <c r="B50" s="61" t="s">
        <v>71</v>
      </c>
      <c r="C50" s="398">
        <v>174</v>
      </c>
      <c r="D50" s="358">
        <v>171</v>
      </c>
      <c r="E50" s="358">
        <v>47</v>
      </c>
      <c r="F50" s="398">
        <v>392</v>
      </c>
      <c r="H50" s="49"/>
    </row>
    <row r="51" spans="1:8" x14ac:dyDescent="0.2">
      <c r="A51" s="86">
        <v>81</v>
      </c>
      <c r="B51" s="61" t="s">
        <v>5</v>
      </c>
      <c r="C51" s="398">
        <v>77</v>
      </c>
      <c r="D51" s="358">
        <v>60</v>
      </c>
      <c r="E51" s="358">
        <v>25</v>
      </c>
      <c r="F51" s="398">
        <v>162</v>
      </c>
      <c r="H51" s="49"/>
    </row>
    <row r="52" spans="1:8" x14ac:dyDescent="0.2">
      <c r="A52" s="86">
        <v>82</v>
      </c>
      <c r="B52" s="61" t="s">
        <v>72</v>
      </c>
      <c r="C52" s="398">
        <v>133</v>
      </c>
      <c r="D52" s="358">
        <v>103</v>
      </c>
      <c r="E52" s="358">
        <v>34</v>
      </c>
      <c r="F52" s="398">
        <v>270</v>
      </c>
      <c r="H52" s="49"/>
    </row>
    <row r="53" spans="1:8" x14ac:dyDescent="0.2">
      <c r="A53" s="86">
        <v>83</v>
      </c>
      <c r="B53" s="61" t="s">
        <v>73</v>
      </c>
      <c r="C53" s="398">
        <v>71</v>
      </c>
      <c r="D53" s="358">
        <v>76</v>
      </c>
      <c r="E53" s="358">
        <v>12</v>
      </c>
      <c r="F53" s="398">
        <v>159</v>
      </c>
      <c r="H53" s="49"/>
    </row>
    <row r="54" spans="1:8" x14ac:dyDescent="0.2">
      <c r="A54" s="86">
        <v>91</v>
      </c>
      <c r="B54" s="61" t="s">
        <v>74</v>
      </c>
      <c r="C54" s="398">
        <v>78</v>
      </c>
      <c r="D54" s="358">
        <v>64</v>
      </c>
      <c r="E54" s="358">
        <v>13</v>
      </c>
      <c r="F54" s="398">
        <v>155</v>
      </c>
      <c r="H54" s="49"/>
    </row>
    <row r="55" spans="1:8" x14ac:dyDescent="0.2">
      <c r="A55" s="86">
        <v>92</v>
      </c>
      <c r="B55" s="61" t="s">
        <v>75</v>
      </c>
      <c r="C55" s="398">
        <v>1</v>
      </c>
      <c r="D55" s="358">
        <v>2</v>
      </c>
      <c r="E55" s="358"/>
      <c r="F55" s="398">
        <v>3</v>
      </c>
      <c r="H55" s="49"/>
    </row>
    <row r="56" spans="1:8" x14ac:dyDescent="0.2">
      <c r="A56" s="86">
        <v>93</v>
      </c>
      <c r="B56" s="61" t="s">
        <v>76</v>
      </c>
      <c r="C56" s="398">
        <v>83</v>
      </c>
      <c r="D56" s="358">
        <v>66</v>
      </c>
      <c r="E56" s="358">
        <v>23</v>
      </c>
      <c r="F56" s="398">
        <v>172</v>
      </c>
      <c r="H56" s="49"/>
    </row>
    <row r="57" spans="1:8" x14ac:dyDescent="0.2">
      <c r="A57" s="86">
        <v>94</v>
      </c>
      <c r="B57" s="61" t="s">
        <v>77</v>
      </c>
      <c r="C57" s="398">
        <v>110</v>
      </c>
      <c r="D57" s="358">
        <v>89</v>
      </c>
      <c r="E57" s="358">
        <v>19</v>
      </c>
      <c r="F57" s="398">
        <v>218</v>
      </c>
      <c r="H57" s="49"/>
    </row>
    <row r="58" spans="1:8" x14ac:dyDescent="0.2">
      <c r="A58" s="86">
        <v>101</v>
      </c>
      <c r="B58" s="61" t="s">
        <v>78</v>
      </c>
      <c r="C58" s="398">
        <v>172</v>
      </c>
      <c r="D58" s="358">
        <v>173</v>
      </c>
      <c r="E58" s="358">
        <v>28</v>
      </c>
      <c r="F58" s="398">
        <v>373</v>
      </c>
      <c r="H58" s="49"/>
    </row>
    <row r="59" spans="1:8" x14ac:dyDescent="0.2">
      <c r="A59" s="86">
        <v>102</v>
      </c>
      <c r="B59" s="61" t="s">
        <v>79</v>
      </c>
      <c r="C59" s="398">
        <v>10</v>
      </c>
      <c r="D59" s="358">
        <v>1</v>
      </c>
      <c r="E59" s="358"/>
      <c r="F59" s="398">
        <v>11</v>
      </c>
      <c r="H59" s="49"/>
    </row>
    <row r="60" spans="1:8" x14ac:dyDescent="0.2">
      <c r="A60" s="86">
        <v>103</v>
      </c>
      <c r="B60" s="61" t="s">
        <v>80</v>
      </c>
      <c r="C60" s="398">
        <v>43</v>
      </c>
      <c r="D60" s="358">
        <v>69</v>
      </c>
      <c r="E60" s="358">
        <v>26</v>
      </c>
      <c r="F60" s="398">
        <v>138</v>
      </c>
      <c r="H60" s="49"/>
    </row>
    <row r="61" spans="1:8" x14ac:dyDescent="0.2">
      <c r="A61" s="86">
        <v>105</v>
      </c>
      <c r="B61" s="61" t="s">
        <v>81</v>
      </c>
      <c r="C61" s="398">
        <v>25</v>
      </c>
      <c r="D61" s="358">
        <v>30</v>
      </c>
      <c r="E61" s="358">
        <v>13</v>
      </c>
      <c r="F61" s="398">
        <v>68</v>
      </c>
      <c r="H61" s="49"/>
    </row>
    <row r="62" spans="1:8" x14ac:dyDescent="0.2">
      <c r="A62" s="86">
        <v>106</v>
      </c>
      <c r="B62" s="61" t="s">
        <v>82</v>
      </c>
      <c r="C62" s="398">
        <v>50</v>
      </c>
      <c r="D62" s="358">
        <v>42</v>
      </c>
      <c r="E62" s="358">
        <v>14</v>
      </c>
      <c r="F62" s="398">
        <v>106</v>
      </c>
      <c r="H62" s="49"/>
    </row>
    <row r="63" spans="1:8" x14ac:dyDescent="0.2">
      <c r="A63" s="86">
        <v>107</v>
      </c>
      <c r="B63" s="61" t="s">
        <v>83</v>
      </c>
      <c r="C63" s="398">
        <v>112</v>
      </c>
      <c r="D63" s="358">
        <v>115</v>
      </c>
      <c r="E63" s="358">
        <v>17</v>
      </c>
      <c r="F63" s="398">
        <v>244</v>
      </c>
      <c r="H63" s="49"/>
    </row>
    <row r="64" spans="1:8" x14ac:dyDescent="0.2">
      <c r="A64" s="86">
        <v>108</v>
      </c>
      <c r="B64" s="61" t="s">
        <v>84</v>
      </c>
      <c r="C64" s="398">
        <v>49</v>
      </c>
      <c r="D64" s="358">
        <v>39</v>
      </c>
      <c r="E64" s="358">
        <v>15</v>
      </c>
      <c r="F64" s="398">
        <v>103</v>
      </c>
      <c r="H64" s="49"/>
    </row>
    <row r="65" spans="1:8" x14ac:dyDescent="0.2">
      <c r="A65" s="86">
        <v>109</v>
      </c>
      <c r="B65" s="61" t="s">
        <v>145</v>
      </c>
      <c r="C65" s="398">
        <v>37</v>
      </c>
      <c r="D65" s="358">
        <v>28</v>
      </c>
      <c r="E65" s="358">
        <v>6</v>
      </c>
      <c r="F65" s="398">
        <v>71</v>
      </c>
      <c r="H65" s="49"/>
    </row>
    <row r="66" spans="1:8" x14ac:dyDescent="0.2">
      <c r="A66" s="86">
        <v>111</v>
      </c>
      <c r="B66" s="61" t="s">
        <v>85</v>
      </c>
      <c r="C66" s="398">
        <v>237</v>
      </c>
      <c r="D66" s="358">
        <v>144</v>
      </c>
      <c r="E66" s="358">
        <v>37</v>
      </c>
      <c r="F66" s="398">
        <v>418</v>
      </c>
      <c r="H66" s="49"/>
    </row>
    <row r="67" spans="1:8" x14ac:dyDescent="0.2">
      <c r="A67" s="86">
        <v>112</v>
      </c>
      <c r="B67" s="61" t="s">
        <v>86</v>
      </c>
      <c r="C67" s="398">
        <v>270</v>
      </c>
      <c r="D67" s="358">
        <v>237</v>
      </c>
      <c r="E67" s="358">
        <v>58</v>
      </c>
      <c r="F67" s="398">
        <v>565</v>
      </c>
      <c r="H67" s="49"/>
    </row>
    <row r="68" spans="1:8" x14ac:dyDescent="0.2">
      <c r="A68" s="86">
        <v>113</v>
      </c>
      <c r="B68" s="61" t="s">
        <v>87</v>
      </c>
      <c r="C68" s="398">
        <v>34</v>
      </c>
      <c r="D68" s="358">
        <v>25</v>
      </c>
      <c r="E68" s="358">
        <v>9</v>
      </c>
      <c r="F68" s="398">
        <v>68</v>
      </c>
      <c r="H68" s="49"/>
    </row>
    <row r="69" spans="1:8" x14ac:dyDescent="0.2">
      <c r="A69" s="86">
        <v>121</v>
      </c>
      <c r="B69" s="61" t="s">
        <v>61</v>
      </c>
      <c r="C69" s="398">
        <v>307</v>
      </c>
      <c r="D69" s="358">
        <v>214</v>
      </c>
      <c r="E69" s="358">
        <v>37</v>
      </c>
      <c r="F69" s="398">
        <v>558</v>
      </c>
      <c r="H69" s="49"/>
    </row>
    <row r="70" spans="1:8" x14ac:dyDescent="0.2">
      <c r="A70" s="86">
        <v>122</v>
      </c>
      <c r="B70" s="61" t="s">
        <v>62</v>
      </c>
      <c r="C70" s="399">
        <v>290</v>
      </c>
      <c r="D70" s="367">
        <v>192</v>
      </c>
      <c r="E70" s="358">
        <v>46</v>
      </c>
      <c r="F70" s="398">
        <v>528</v>
      </c>
      <c r="H70" s="49"/>
    </row>
    <row r="71" spans="1:8" x14ac:dyDescent="0.2">
      <c r="A71" s="86">
        <v>123</v>
      </c>
      <c r="B71" s="61" t="s">
        <v>63</v>
      </c>
      <c r="C71" s="399">
        <v>142</v>
      </c>
      <c r="D71" s="367">
        <v>101</v>
      </c>
      <c r="E71" s="358">
        <v>38</v>
      </c>
      <c r="F71" s="398">
        <v>281</v>
      </c>
      <c r="H71" s="49"/>
    </row>
    <row r="72" spans="1:8" x14ac:dyDescent="0.2">
      <c r="A72" s="86"/>
      <c r="B72" s="61"/>
      <c r="C72" s="367"/>
      <c r="D72" s="367"/>
      <c r="E72" s="358"/>
      <c r="F72" s="358"/>
    </row>
    <row r="73" spans="1:8" x14ac:dyDescent="0.2">
      <c r="A73" s="85">
        <v>1</v>
      </c>
      <c r="B73" s="86" t="s">
        <v>2</v>
      </c>
      <c r="C73" s="321">
        <v>677</v>
      </c>
      <c r="D73" s="312">
        <v>409</v>
      </c>
      <c r="E73" s="358">
        <v>126</v>
      </c>
      <c r="F73" s="398">
        <v>1212</v>
      </c>
      <c r="H73" s="49"/>
    </row>
    <row r="74" spans="1:8" x14ac:dyDescent="0.2">
      <c r="A74" s="85">
        <v>2</v>
      </c>
      <c r="B74" s="86" t="s">
        <v>6</v>
      </c>
      <c r="C74" s="321">
        <v>920</v>
      </c>
      <c r="D74" s="312">
        <v>667</v>
      </c>
      <c r="E74" s="358">
        <v>266</v>
      </c>
      <c r="F74" s="398">
        <v>1853</v>
      </c>
      <c r="H74" s="49"/>
    </row>
    <row r="75" spans="1:8" x14ac:dyDescent="0.2">
      <c r="A75" s="85">
        <v>3</v>
      </c>
      <c r="B75" s="86" t="s">
        <v>10</v>
      </c>
      <c r="C75" s="321">
        <v>1107</v>
      </c>
      <c r="D75" s="312">
        <v>755</v>
      </c>
      <c r="E75" s="358">
        <v>254</v>
      </c>
      <c r="F75" s="398">
        <v>2116</v>
      </c>
      <c r="H75" s="49"/>
    </row>
    <row r="76" spans="1:8" x14ac:dyDescent="0.2">
      <c r="A76" s="85">
        <v>4</v>
      </c>
      <c r="B76" s="86" t="s">
        <v>3</v>
      </c>
      <c r="C76" s="321">
        <v>997</v>
      </c>
      <c r="D76" s="312">
        <v>793</v>
      </c>
      <c r="E76" s="358">
        <v>216</v>
      </c>
      <c r="F76" s="398">
        <v>2006</v>
      </c>
      <c r="H76" s="49"/>
    </row>
    <row r="77" spans="1:8" x14ac:dyDescent="0.2">
      <c r="A77" s="85">
        <v>5</v>
      </c>
      <c r="B77" s="86" t="s">
        <v>7</v>
      </c>
      <c r="C77" s="321">
        <v>550</v>
      </c>
      <c r="D77" s="312">
        <v>476</v>
      </c>
      <c r="E77" s="358">
        <v>120</v>
      </c>
      <c r="F77" s="398">
        <v>1146</v>
      </c>
      <c r="H77" s="49"/>
    </row>
    <row r="78" spans="1:8" x14ac:dyDescent="0.2">
      <c r="A78" s="85">
        <v>6</v>
      </c>
      <c r="B78" s="86" t="s">
        <v>11</v>
      </c>
      <c r="C78" s="321">
        <v>381</v>
      </c>
      <c r="D78" s="312">
        <v>393</v>
      </c>
      <c r="E78" s="358">
        <v>83</v>
      </c>
      <c r="F78" s="398">
        <v>857</v>
      </c>
      <c r="H78" s="49"/>
    </row>
    <row r="79" spans="1:8" x14ac:dyDescent="0.2">
      <c r="A79" s="85">
        <v>7</v>
      </c>
      <c r="B79" s="86" t="s">
        <v>4</v>
      </c>
      <c r="C79" s="321">
        <v>266</v>
      </c>
      <c r="D79" s="312">
        <v>251</v>
      </c>
      <c r="E79" s="358">
        <v>68</v>
      </c>
      <c r="F79" s="398">
        <v>585</v>
      </c>
      <c r="H79" s="49"/>
    </row>
    <row r="80" spans="1:8" x14ac:dyDescent="0.2">
      <c r="A80" s="85">
        <v>8</v>
      </c>
      <c r="B80" s="86" t="s">
        <v>5</v>
      </c>
      <c r="C80" s="321">
        <v>281</v>
      </c>
      <c r="D80" s="312">
        <v>239</v>
      </c>
      <c r="E80" s="358">
        <v>71</v>
      </c>
      <c r="F80" s="398">
        <v>591</v>
      </c>
      <c r="H80" s="49"/>
    </row>
    <row r="81" spans="1:8" x14ac:dyDescent="0.2">
      <c r="A81" s="85">
        <v>9</v>
      </c>
      <c r="B81" s="86" t="s">
        <v>8</v>
      </c>
      <c r="C81" s="321">
        <v>272</v>
      </c>
      <c r="D81" s="312">
        <v>221</v>
      </c>
      <c r="E81" s="358">
        <v>55</v>
      </c>
      <c r="F81" s="398">
        <v>548</v>
      </c>
      <c r="H81" s="49"/>
    </row>
    <row r="82" spans="1:8" x14ac:dyDescent="0.2">
      <c r="A82" s="85">
        <v>10</v>
      </c>
      <c r="B82" s="86" t="s">
        <v>9</v>
      </c>
      <c r="C82" s="321">
        <v>498</v>
      </c>
      <c r="D82" s="312">
        <v>497</v>
      </c>
      <c r="E82" s="358">
        <v>119</v>
      </c>
      <c r="F82" s="398">
        <v>1114</v>
      </c>
      <c r="H82" s="49"/>
    </row>
    <row r="83" spans="1:8" x14ac:dyDescent="0.2">
      <c r="A83" s="85">
        <v>11</v>
      </c>
      <c r="B83" s="86" t="s">
        <v>175</v>
      </c>
      <c r="C83" s="321">
        <v>541</v>
      </c>
      <c r="D83" s="312">
        <v>406</v>
      </c>
      <c r="E83" s="358">
        <v>104</v>
      </c>
      <c r="F83" s="398">
        <v>1051</v>
      </c>
      <c r="H83" s="49"/>
    </row>
    <row r="84" spans="1:8" x14ac:dyDescent="0.2">
      <c r="A84" s="85">
        <v>12</v>
      </c>
      <c r="B84" s="86" t="s">
        <v>165</v>
      </c>
      <c r="C84" s="321">
        <v>739</v>
      </c>
      <c r="D84" s="312">
        <v>507</v>
      </c>
      <c r="E84" s="358">
        <v>121</v>
      </c>
      <c r="F84" s="398">
        <v>1367</v>
      </c>
      <c r="H84" s="49"/>
    </row>
    <row r="85" spans="1:8" x14ac:dyDescent="0.2">
      <c r="A85" s="85"/>
      <c r="B85" s="86"/>
      <c r="C85" s="312"/>
      <c r="D85" s="312"/>
      <c r="E85" s="358"/>
      <c r="F85" s="312"/>
    </row>
    <row r="86" spans="1:8" x14ac:dyDescent="0.2">
      <c r="A86" s="86"/>
      <c r="B86" s="359" t="s">
        <v>20</v>
      </c>
      <c r="C86" s="322">
        <f>SUM(C73:C84)</f>
        <v>7229</v>
      </c>
      <c r="D86" s="318">
        <f>SUM(D73:D84)</f>
        <v>5614</v>
      </c>
      <c r="E86" s="318">
        <f>SUM(E73:E84)</f>
        <v>1603</v>
      </c>
      <c r="F86" s="322">
        <f>SUM(F73:F84)</f>
        <v>14446</v>
      </c>
    </row>
    <row r="87" spans="1:8" x14ac:dyDescent="0.2">
      <c r="A87" s="360"/>
      <c r="B87" s="360"/>
      <c r="C87" s="360"/>
      <c r="D87" s="360"/>
      <c r="E87" s="360"/>
      <c r="F87" s="360"/>
    </row>
    <row r="88" spans="1:8" x14ac:dyDescent="0.2">
      <c r="A88" s="352"/>
      <c r="B88" s="352"/>
      <c r="C88" s="352"/>
      <c r="D88" s="352"/>
      <c r="E88" s="352"/>
      <c r="F88" s="352"/>
    </row>
    <row r="89" spans="1:8" x14ac:dyDescent="0.2">
      <c r="A89" s="313" t="s">
        <v>219</v>
      </c>
      <c r="B89" s="311"/>
      <c r="C89" s="303"/>
      <c r="D89" s="303"/>
      <c r="E89" s="303"/>
      <c r="F89" s="314" t="s">
        <v>250</v>
      </c>
    </row>
    <row r="90" spans="1:8" x14ac:dyDescent="0.2">
      <c r="A90" s="352"/>
      <c r="B90" s="352"/>
      <c r="C90" s="352"/>
      <c r="D90" s="352"/>
      <c r="E90" s="352"/>
      <c r="F90" s="352"/>
    </row>
    <row r="91" spans="1:8" x14ac:dyDescent="0.2">
      <c r="A91" s="355"/>
      <c r="B91" s="355"/>
      <c r="C91" s="355"/>
      <c r="D91" s="355"/>
      <c r="E91" s="355"/>
      <c r="F91" s="355"/>
    </row>
    <row r="92" spans="1:8" x14ac:dyDescent="0.2">
      <c r="A92" s="355"/>
      <c r="B92" s="355"/>
      <c r="C92" s="355"/>
      <c r="D92" s="355"/>
      <c r="E92" s="355"/>
      <c r="F92" s="355"/>
    </row>
    <row r="93" spans="1:8" x14ac:dyDescent="0.2">
      <c r="A93" s="355"/>
      <c r="B93" s="355"/>
      <c r="C93" s="355"/>
      <c r="D93" s="355"/>
      <c r="E93" s="355"/>
      <c r="F93" s="355"/>
    </row>
    <row r="94" spans="1:8" x14ac:dyDescent="0.2">
      <c r="A94" s="355"/>
      <c r="B94" s="355"/>
      <c r="C94" s="355"/>
      <c r="D94" s="355"/>
      <c r="E94" s="355"/>
      <c r="F94" s="355"/>
    </row>
    <row r="95" spans="1:8" x14ac:dyDescent="0.2">
      <c r="A95" s="355"/>
      <c r="B95" s="355"/>
      <c r="C95" s="355"/>
      <c r="D95" s="355"/>
      <c r="E95" s="355"/>
      <c r="F95" s="355"/>
    </row>
    <row r="96" spans="1:8" x14ac:dyDescent="0.2">
      <c r="A96" s="355"/>
      <c r="B96" s="355"/>
      <c r="C96" s="355"/>
      <c r="D96" s="355"/>
      <c r="E96" s="355"/>
      <c r="F96" s="355"/>
    </row>
    <row r="97" spans="1:6" x14ac:dyDescent="0.2">
      <c r="A97" s="355"/>
      <c r="B97" s="355"/>
      <c r="C97" s="355"/>
      <c r="D97" s="355"/>
      <c r="E97" s="355"/>
      <c r="F97" s="355"/>
    </row>
    <row r="98" spans="1:6" x14ac:dyDescent="0.2">
      <c r="A98" s="355"/>
      <c r="B98" s="355"/>
      <c r="C98" s="355"/>
      <c r="D98" s="355"/>
      <c r="E98" s="355"/>
      <c r="F98" s="355"/>
    </row>
    <row r="99" spans="1:6" x14ac:dyDescent="0.2">
      <c r="A99" s="355"/>
      <c r="B99" s="355"/>
      <c r="C99" s="355"/>
      <c r="D99" s="355"/>
      <c r="E99" s="355"/>
      <c r="F99" s="355"/>
    </row>
    <row r="100" spans="1:6" x14ac:dyDescent="0.2">
      <c r="A100" s="355"/>
      <c r="B100" s="355"/>
      <c r="C100" s="355"/>
      <c r="D100" s="355"/>
      <c r="E100" s="355"/>
      <c r="F100" s="355"/>
    </row>
  </sheetData>
  <hyperlinks>
    <hyperlink ref="F1" location="INHALT!A1" display="INHALT!A1" xr:uid="{B04406E2-5CB7-450E-A027-FF227B367E8F}"/>
  </hyperlinks>
  <printOptions horizontalCentered="1"/>
  <pageMargins left="0.59055118110236227" right="0.39370078740157483" top="0.59055118110236227" bottom="0.59055118110236227" header="0.31496062992125984" footer="0.31496062992125984"/>
  <pageSetup paperSize="9" scale="95" firstPageNumber="92" fitToWidth="2" fitToHeight="2" orientation="portrait" useFirstPageNumber="1" r:id="rId1"/>
  <headerFooter>
    <oddFooter>&amp;CSeite &amp;P</oddFooter>
  </headerFooter>
  <rowBreaks count="1" manualBreakCount="1">
    <brk id="57"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21396D"/>
  </sheetPr>
  <dimension ref="A1:J102"/>
  <sheetViews>
    <sheetView zoomScale="85" zoomScaleNormal="85" zoomScaleSheetLayoutView="100" workbookViewId="0">
      <pane ySplit="4" topLeftCell="A5" activePane="bottomLeft" state="frozen"/>
      <selection activeCell="A80" sqref="A80:XFD80"/>
      <selection pane="bottomLeft" activeCell="K14" sqref="K14"/>
    </sheetView>
  </sheetViews>
  <sheetFormatPr baseColWidth="10" defaultColWidth="11.28515625" defaultRowHeight="12.75" x14ac:dyDescent="0.2"/>
  <cols>
    <col min="1" max="1" width="5.7109375" style="41" customWidth="1"/>
    <col min="2" max="2" width="22" style="41" customWidth="1"/>
    <col min="3" max="6" width="9.42578125" style="41" customWidth="1"/>
    <col min="7" max="8" width="9.85546875" style="41" customWidth="1"/>
    <col min="9" max="9" width="10.28515625" style="41" customWidth="1"/>
    <col min="10" max="10" width="1.5703125" style="41" customWidth="1"/>
    <col min="11" max="16384" width="11.28515625" style="41"/>
  </cols>
  <sheetData>
    <row r="1" spans="1:10" x14ac:dyDescent="0.2">
      <c r="A1" s="376"/>
      <c r="B1" s="376"/>
      <c r="C1" s="376"/>
      <c r="D1" s="376"/>
      <c r="E1" s="376"/>
      <c r="F1" s="376"/>
      <c r="G1" s="376"/>
      <c r="H1" s="376"/>
      <c r="I1" s="376"/>
      <c r="J1" s="1068" t="str">
        <f>HYPERLINK("[Kleinräumige Statistik Daten Prototyp.xlsx]INHALT!A1","zum Inhaltsverzeichnis")</f>
        <v>zum Inhaltsverzeichnis</v>
      </c>
    </row>
    <row r="2" spans="1:10" ht="15.75" x14ac:dyDescent="0.25">
      <c r="A2" s="377" t="s">
        <v>530</v>
      </c>
      <c r="B2" s="378"/>
      <c r="C2" s="378"/>
      <c r="D2" s="378"/>
      <c r="E2" s="378"/>
      <c r="F2" s="378"/>
      <c r="G2" s="378"/>
      <c r="H2" s="378"/>
      <c r="I2" s="379"/>
      <c r="J2" s="376"/>
    </row>
    <row r="3" spans="1:10" x14ac:dyDescent="0.2">
      <c r="A3" s="376"/>
      <c r="B3" s="376"/>
      <c r="C3" s="376"/>
      <c r="D3" s="376"/>
      <c r="E3" s="376"/>
      <c r="F3" s="376"/>
      <c r="G3" s="376"/>
      <c r="H3" s="376"/>
      <c r="I3" s="376"/>
      <c r="J3" s="376"/>
    </row>
    <row r="4" spans="1:10" ht="45" x14ac:dyDescent="0.2">
      <c r="A4" s="380" t="s">
        <v>100</v>
      </c>
      <c r="B4" s="380" t="s">
        <v>101</v>
      </c>
      <c r="C4" s="814" t="s">
        <v>152</v>
      </c>
      <c r="D4" s="814" t="s">
        <v>153</v>
      </c>
      <c r="E4" s="814" t="s">
        <v>162</v>
      </c>
      <c r="F4" s="814" t="s">
        <v>154</v>
      </c>
      <c r="G4" s="814" t="s">
        <v>190</v>
      </c>
      <c r="H4" s="814" t="s">
        <v>155</v>
      </c>
      <c r="I4" s="815" t="s">
        <v>156</v>
      </c>
      <c r="J4" s="376"/>
    </row>
    <row r="5" spans="1:10" ht="13.9" customHeight="1" x14ac:dyDescent="0.2">
      <c r="A5" s="381"/>
      <c r="B5" s="381"/>
      <c r="C5" s="382"/>
      <c r="D5" s="382"/>
      <c r="E5" s="382"/>
      <c r="F5" s="382"/>
      <c r="G5" s="382"/>
      <c r="H5" s="382"/>
      <c r="I5" s="382"/>
      <c r="J5" s="376"/>
    </row>
    <row r="6" spans="1:10" s="46" customFormat="1" ht="13.9" customHeight="1" x14ac:dyDescent="0.2">
      <c r="A6" s="383">
        <v>10</v>
      </c>
      <c r="B6" s="61" t="s">
        <v>37</v>
      </c>
      <c r="C6" s="396">
        <v>39</v>
      </c>
      <c r="D6" s="384">
        <v>252</v>
      </c>
      <c r="E6" s="384">
        <v>59</v>
      </c>
      <c r="F6" s="384">
        <v>311</v>
      </c>
      <c r="G6" s="384">
        <v>12</v>
      </c>
      <c r="H6" s="384">
        <v>21</v>
      </c>
      <c r="I6" s="384">
        <v>362</v>
      </c>
      <c r="J6" s="1117"/>
    </row>
    <row r="7" spans="1:10" s="46" customFormat="1" ht="13.9" customHeight="1" x14ac:dyDescent="0.2">
      <c r="A7" s="383">
        <v>11</v>
      </c>
      <c r="B7" s="61" t="s">
        <v>38</v>
      </c>
      <c r="C7" s="396">
        <v>46</v>
      </c>
      <c r="D7" s="384">
        <v>313</v>
      </c>
      <c r="E7" s="384">
        <v>239</v>
      </c>
      <c r="F7" s="384">
        <v>552</v>
      </c>
      <c r="G7" s="384">
        <v>78</v>
      </c>
      <c r="H7" s="384">
        <v>75</v>
      </c>
      <c r="I7" s="384">
        <v>676</v>
      </c>
      <c r="J7" s="1117"/>
    </row>
    <row r="8" spans="1:10" s="46" customFormat="1" ht="13.9" customHeight="1" x14ac:dyDescent="0.2">
      <c r="A8" s="383">
        <v>12</v>
      </c>
      <c r="B8" s="61" t="s">
        <v>90</v>
      </c>
      <c r="C8" s="396">
        <v>129</v>
      </c>
      <c r="D8" s="384">
        <v>787</v>
      </c>
      <c r="E8" s="384">
        <v>484</v>
      </c>
      <c r="F8" s="384">
        <v>1271</v>
      </c>
      <c r="G8" s="384">
        <v>336</v>
      </c>
      <c r="H8" s="384">
        <v>113</v>
      </c>
      <c r="I8" s="384">
        <v>1736</v>
      </c>
      <c r="J8" s="1117"/>
    </row>
    <row r="9" spans="1:10" s="46" customFormat="1" ht="13.9" customHeight="1" x14ac:dyDescent="0.2">
      <c r="A9" s="383">
        <v>13</v>
      </c>
      <c r="B9" s="61" t="s">
        <v>39</v>
      </c>
      <c r="C9" s="396">
        <v>41</v>
      </c>
      <c r="D9" s="384">
        <v>167</v>
      </c>
      <c r="E9" s="384">
        <v>189</v>
      </c>
      <c r="F9" s="384">
        <v>356</v>
      </c>
      <c r="G9" s="384">
        <v>187</v>
      </c>
      <c r="H9" s="384">
        <v>135</v>
      </c>
      <c r="I9" s="384">
        <v>584</v>
      </c>
      <c r="J9" s="1117"/>
    </row>
    <row r="10" spans="1:10" s="46" customFormat="1" ht="13.9" customHeight="1" x14ac:dyDescent="0.2">
      <c r="A10" s="383">
        <v>14</v>
      </c>
      <c r="B10" s="61" t="s">
        <v>40</v>
      </c>
      <c r="C10" s="396">
        <v>146</v>
      </c>
      <c r="D10" s="384">
        <v>953</v>
      </c>
      <c r="E10" s="384">
        <v>235</v>
      </c>
      <c r="F10" s="384">
        <v>1188</v>
      </c>
      <c r="G10" s="384">
        <v>62</v>
      </c>
      <c r="H10" s="384">
        <v>106</v>
      </c>
      <c r="I10" s="384">
        <v>1396</v>
      </c>
      <c r="J10" s="1117"/>
    </row>
    <row r="11" spans="1:10" s="46" customFormat="1" ht="13.9" customHeight="1" x14ac:dyDescent="0.2">
      <c r="A11" s="383">
        <v>15</v>
      </c>
      <c r="B11" s="61" t="s">
        <v>41</v>
      </c>
      <c r="C11" s="396">
        <v>114</v>
      </c>
      <c r="D11" s="384">
        <v>676</v>
      </c>
      <c r="E11" s="384">
        <v>59</v>
      </c>
      <c r="F11" s="384">
        <v>735</v>
      </c>
      <c r="G11" s="384">
        <v>53</v>
      </c>
      <c r="H11" s="384">
        <v>129</v>
      </c>
      <c r="I11" s="384">
        <v>902</v>
      </c>
      <c r="J11" s="1117"/>
    </row>
    <row r="12" spans="1:10" s="46" customFormat="1" ht="13.9" customHeight="1" x14ac:dyDescent="0.2">
      <c r="A12" s="383">
        <v>16</v>
      </c>
      <c r="B12" s="61" t="s">
        <v>99</v>
      </c>
      <c r="C12" s="396">
        <v>225</v>
      </c>
      <c r="D12" s="384">
        <v>1489</v>
      </c>
      <c r="E12" s="384">
        <v>94</v>
      </c>
      <c r="F12" s="384">
        <v>1583</v>
      </c>
      <c r="G12" s="384">
        <v>51</v>
      </c>
      <c r="H12" s="384">
        <v>172</v>
      </c>
      <c r="I12" s="384">
        <v>1859</v>
      </c>
      <c r="J12" s="1117"/>
    </row>
    <row r="13" spans="1:10" s="46" customFormat="1" ht="13.9" customHeight="1" x14ac:dyDescent="0.2">
      <c r="A13" s="383">
        <v>17</v>
      </c>
      <c r="B13" s="61" t="s">
        <v>42</v>
      </c>
      <c r="C13" s="396">
        <v>178</v>
      </c>
      <c r="D13" s="384">
        <v>1415</v>
      </c>
      <c r="E13" s="384">
        <v>274</v>
      </c>
      <c r="F13" s="384">
        <v>1689</v>
      </c>
      <c r="G13" s="384">
        <v>105</v>
      </c>
      <c r="H13" s="384">
        <v>139</v>
      </c>
      <c r="I13" s="384">
        <v>1972</v>
      </c>
      <c r="J13" s="1117"/>
    </row>
    <row r="14" spans="1:10" s="46" customFormat="1" ht="13.9" customHeight="1" x14ac:dyDescent="0.2">
      <c r="A14" s="383">
        <v>21</v>
      </c>
      <c r="B14" s="61" t="s">
        <v>43</v>
      </c>
      <c r="C14" s="396">
        <v>132</v>
      </c>
      <c r="D14" s="384">
        <v>744</v>
      </c>
      <c r="E14" s="384">
        <v>84</v>
      </c>
      <c r="F14" s="384">
        <v>828</v>
      </c>
      <c r="G14" s="384">
        <v>48</v>
      </c>
      <c r="H14" s="384">
        <v>82</v>
      </c>
      <c r="I14" s="384">
        <v>1008</v>
      </c>
      <c r="J14" s="1117"/>
    </row>
    <row r="15" spans="1:10" s="46" customFormat="1" ht="13.9" customHeight="1" x14ac:dyDescent="0.2">
      <c r="A15" s="383">
        <v>22</v>
      </c>
      <c r="B15" s="61" t="s">
        <v>44</v>
      </c>
      <c r="C15" s="396">
        <v>75</v>
      </c>
      <c r="D15" s="384">
        <v>610</v>
      </c>
      <c r="E15" s="384">
        <v>132</v>
      </c>
      <c r="F15" s="384">
        <v>742</v>
      </c>
      <c r="G15" s="384">
        <v>170</v>
      </c>
      <c r="H15" s="384">
        <v>68</v>
      </c>
      <c r="I15" s="384">
        <v>987</v>
      </c>
      <c r="J15" s="1117"/>
    </row>
    <row r="16" spans="1:10" s="46" customFormat="1" ht="13.9" customHeight="1" x14ac:dyDescent="0.2">
      <c r="A16" s="383">
        <v>23</v>
      </c>
      <c r="B16" s="61" t="s">
        <v>45</v>
      </c>
      <c r="C16" s="396">
        <v>55</v>
      </c>
      <c r="D16" s="384">
        <v>1140</v>
      </c>
      <c r="E16" s="384">
        <v>28</v>
      </c>
      <c r="F16" s="384">
        <v>1168</v>
      </c>
      <c r="G16" s="384">
        <v>16</v>
      </c>
      <c r="H16" s="384">
        <v>61</v>
      </c>
      <c r="I16" s="384">
        <v>1239</v>
      </c>
      <c r="J16" s="1117"/>
    </row>
    <row r="17" spans="1:10" s="46" customFormat="1" ht="13.9" customHeight="1" x14ac:dyDescent="0.2">
      <c r="A17" s="383">
        <v>24</v>
      </c>
      <c r="B17" s="61" t="s">
        <v>46</v>
      </c>
      <c r="C17" s="396">
        <v>168</v>
      </c>
      <c r="D17" s="384">
        <v>2450</v>
      </c>
      <c r="E17" s="384">
        <v>97</v>
      </c>
      <c r="F17" s="384">
        <v>2547</v>
      </c>
      <c r="G17" s="384">
        <v>75</v>
      </c>
      <c r="H17" s="384">
        <v>213</v>
      </c>
      <c r="I17" s="384">
        <v>2790</v>
      </c>
      <c r="J17" s="1117"/>
    </row>
    <row r="18" spans="1:10" s="46" customFormat="1" ht="13.9" customHeight="1" x14ac:dyDescent="0.2">
      <c r="A18" s="383">
        <v>25</v>
      </c>
      <c r="B18" s="61" t="s">
        <v>180</v>
      </c>
      <c r="C18" s="396">
        <v>54</v>
      </c>
      <c r="D18" s="384">
        <v>603</v>
      </c>
      <c r="E18" s="384">
        <v>23363</v>
      </c>
      <c r="F18" s="384">
        <v>23966</v>
      </c>
      <c r="G18" s="384">
        <v>456</v>
      </c>
      <c r="H18" s="384">
        <v>209</v>
      </c>
      <c r="I18" s="384">
        <v>24476</v>
      </c>
      <c r="J18" s="1117"/>
    </row>
    <row r="19" spans="1:10" s="46" customFormat="1" ht="13.9" customHeight="1" x14ac:dyDescent="0.2">
      <c r="A19" s="383">
        <v>26</v>
      </c>
      <c r="B19" s="61" t="s">
        <v>164</v>
      </c>
      <c r="C19" s="396">
        <v>52</v>
      </c>
      <c r="D19" s="384">
        <v>855</v>
      </c>
      <c r="E19" s="384">
        <v>30</v>
      </c>
      <c r="F19" s="384">
        <v>885</v>
      </c>
      <c r="G19" s="384">
        <v>41</v>
      </c>
      <c r="H19" s="384">
        <v>44</v>
      </c>
      <c r="I19" s="384">
        <v>978</v>
      </c>
      <c r="J19" s="1117"/>
    </row>
    <row r="20" spans="1:10" s="46" customFormat="1" ht="13.9" customHeight="1" x14ac:dyDescent="0.2">
      <c r="A20" s="383">
        <v>31</v>
      </c>
      <c r="B20" s="61" t="s">
        <v>47</v>
      </c>
      <c r="C20" s="396">
        <v>195</v>
      </c>
      <c r="D20" s="384">
        <v>1640</v>
      </c>
      <c r="E20" s="384">
        <v>499</v>
      </c>
      <c r="F20" s="384">
        <v>2139</v>
      </c>
      <c r="G20" s="384">
        <v>132</v>
      </c>
      <c r="H20" s="384">
        <v>199</v>
      </c>
      <c r="I20" s="384">
        <v>2466</v>
      </c>
      <c r="J20" s="1117"/>
    </row>
    <row r="21" spans="1:10" s="46" customFormat="1" ht="13.9" customHeight="1" x14ac:dyDescent="0.2">
      <c r="A21" s="383">
        <v>32</v>
      </c>
      <c r="B21" s="61" t="s">
        <v>48</v>
      </c>
      <c r="C21" s="396">
        <v>215</v>
      </c>
      <c r="D21" s="384">
        <v>2283</v>
      </c>
      <c r="E21" s="384">
        <v>274</v>
      </c>
      <c r="F21" s="384">
        <v>2557</v>
      </c>
      <c r="G21" s="384">
        <v>146</v>
      </c>
      <c r="H21" s="384">
        <v>223</v>
      </c>
      <c r="I21" s="384">
        <v>2918</v>
      </c>
      <c r="J21" s="1117"/>
    </row>
    <row r="22" spans="1:10" s="46" customFormat="1" ht="13.9" customHeight="1" x14ac:dyDescent="0.2">
      <c r="A22" s="383">
        <v>33</v>
      </c>
      <c r="B22" s="61" t="s">
        <v>181</v>
      </c>
      <c r="C22" s="396">
        <v>10</v>
      </c>
      <c r="D22" s="384">
        <v>37</v>
      </c>
      <c r="E22" s="384">
        <v>303</v>
      </c>
      <c r="F22" s="384">
        <v>340</v>
      </c>
      <c r="G22" s="384">
        <v>195</v>
      </c>
      <c r="H22" s="384">
        <v>62</v>
      </c>
      <c r="I22" s="384">
        <v>545</v>
      </c>
      <c r="J22" s="1117"/>
    </row>
    <row r="23" spans="1:10" s="46" customFormat="1" ht="13.9" customHeight="1" x14ac:dyDescent="0.2">
      <c r="A23" s="383">
        <v>34</v>
      </c>
      <c r="B23" s="61" t="s">
        <v>49</v>
      </c>
      <c r="C23" s="396">
        <v>304</v>
      </c>
      <c r="D23" s="384">
        <v>2130</v>
      </c>
      <c r="E23" s="384">
        <v>338</v>
      </c>
      <c r="F23" s="384">
        <v>2468</v>
      </c>
      <c r="G23" s="384">
        <v>125</v>
      </c>
      <c r="H23" s="384">
        <v>269</v>
      </c>
      <c r="I23" s="384">
        <v>2897</v>
      </c>
      <c r="J23" s="1117"/>
    </row>
    <row r="24" spans="1:10" s="46" customFormat="1" ht="13.9" customHeight="1" x14ac:dyDescent="0.2">
      <c r="A24" s="383">
        <v>35</v>
      </c>
      <c r="B24" s="61" t="s">
        <v>91</v>
      </c>
      <c r="C24" s="396">
        <v>105</v>
      </c>
      <c r="D24" s="384">
        <v>1153</v>
      </c>
      <c r="E24" s="384">
        <v>465</v>
      </c>
      <c r="F24" s="384">
        <v>1618</v>
      </c>
      <c r="G24" s="384">
        <v>182</v>
      </c>
      <c r="H24" s="384">
        <v>151</v>
      </c>
      <c r="I24" s="384">
        <v>1905</v>
      </c>
      <c r="J24" s="1117"/>
    </row>
    <row r="25" spans="1:10" s="46" customFormat="1" ht="13.9" customHeight="1" x14ac:dyDescent="0.2">
      <c r="A25" s="383">
        <v>36</v>
      </c>
      <c r="B25" s="61" t="s">
        <v>50</v>
      </c>
      <c r="C25" s="396">
        <v>137</v>
      </c>
      <c r="D25" s="384">
        <v>1630</v>
      </c>
      <c r="E25" s="384">
        <v>50</v>
      </c>
      <c r="F25" s="384">
        <v>1680</v>
      </c>
      <c r="G25" s="384">
        <v>74</v>
      </c>
      <c r="H25" s="384">
        <v>133</v>
      </c>
      <c r="I25" s="384">
        <v>1891</v>
      </c>
      <c r="J25" s="1117"/>
    </row>
    <row r="26" spans="1:10" s="46" customFormat="1" ht="13.9" customHeight="1" x14ac:dyDescent="0.2">
      <c r="A26" s="383">
        <v>41</v>
      </c>
      <c r="B26" s="61" t="s">
        <v>51</v>
      </c>
      <c r="C26" s="396">
        <v>258</v>
      </c>
      <c r="D26" s="384">
        <v>1769</v>
      </c>
      <c r="E26" s="384">
        <v>47</v>
      </c>
      <c r="F26" s="384">
        <v>1816</v>
      </c>
      <c r="G26" s="384">
        <v>56</v>
      </c>
      <c r="H26" s="384">
        <v>228</v>
      </c>
      <c r="I26" s="384">
        <v>2130</v>
      </c>
      <c r="J26" s="1117"/>
    </row>
    <row r="27" spans="1:10" s="46" customFormat="1" ht="13.9" customHeight="1" x14ac:dyDescent="0.2">
      <c r="A27" s="383">
        <v>42</v>
      </c>
      <c r="B27" s="61" t="s">
        <v>52</v>
      </c>
      <c r="C27" s="396">
        <v>230</v>
      </c>
      <c r="D27" s="384">
        <v>1693</v>
      </c>
      <c r="E27" s="384">
        <v>50</v>
      </c>
      <c r="F27" s="384">
        <v>1743</v>
      </c>
      <c r="G27" s="384">
        <v>57</v>
      </c>
      <c r="H27" s="384">
        <v>217</v>
      </c>
      <c r="I27" s="384">
        <v>2030</v>
      </c>
      <c r="J27" s="1117"/>
    </row>
    <row r="28" spans="1:10" s="46" customFormat="1" ht="13.9" customHeight="1" x14ac:dyDescent="0.2">
      <c r="A28" s="383">
        <v>43</v>
      </c>
      <c r="B28" s="61" t="s">
        <v>53</v>
      </c>
      <c r="C28" s="396">
        <v>287</v>
      </c>
      <c r="D28" s="384">
        <v>2542</v>
      </c>
      <c r="E28" s="384">
        <v>244</v>
      </c>
      <c r="F28" s="384">
        <v>2786</v>
      </c>
      <c r="G28" s="384">
        <v>86</v>
      </c>
      <c r="H28" s="384">
        <v>231</v>
      </c>
      <c r="I28" s="384">
        <v>3159</v>
      </c>
      <c r="J28" s="1117"/>
    </row>
    <row r="29" spans="1:10" s="46" customFormat="1" ht="13.9" customHeight="1" x14ac:dyDescent="0.2">
      <c r="A29" s="383">
        <v>44</v>
      </c>
      <c r="B29" s="61" t="s">
        <v>54</v>
      </c>
      <c r="C29" s="396">
        <v>174</v>
      </c>
      <c r="D29" s="384">
        <v>1692</v>
      </c>
      <c r="E29" s="384">
        <v>133</v>
      </c>
      <c r="F29" s="384">
        <v>1825</v>
      </c>
      <c r="G29" s="384">
        <v>78</v>
      </c>
      <c r="H29" s="384">
        <v>137</v>
      </c>
      <c r="I29" s="384">
        <v>2077</v>
      </c>
      <c r="J29" s="1117"/>
    </row>
    <row r="30" spans="1:10" s="46" customFormat="1" ht="13.9" customHeight="1" x14ac:dyDescent="0.2">
      <c r="A30" s="383">
        <v>45</v>
      </c>
      <c r="B30" s="61" t="s">
        <v>55</v>
      </c>
      <c r="C30" s="396">
        <v>46</v>
      </c>
      <c r="D30" s="384">
        <v>98</v>
      </c>
      <c r="E30" s="384">
        <v>1600</v>
      </c>
      <c r="F30" s="384">
        <v>1698</v>
      </c>
      <c r="G30" s="384">
        <v>818</v>
      </c>
      <c r="H30" s="384">
        <v>354</v>
      </c>
      <c r="I30" s="384">
        <v>2562</v>
      </c>
      <c r="J30" s="1117"/>
    </row>
    <row r="31" spans="1:10" s="46" customFormat="1" ht="13.9" customHeight="1" x14ac:dyDescent="0.2">
      <c r="A31" s="383">
        <v>46</v>
      </c>
      <c r="B31" s="61" t="s">
        <v>56</v>
      </c>
      <c r="C31" s="396">
        <v>56</v>
      </c>
      <c r="D31" s="384">
        <v>403</v>
      </c>
      <c r="E31" s="384">
        <v>15</v>
      </c>
      <c r="F31" s="384">
        <v>418</v>
      </c>
      <c r="G31" s="384">
        <v>41</v>
      </c>
      <c r="H31" s="384">
        <v>78</v>
      </c>
      <c r="I31" s="384">
        <v>515</v>
      </c>
      <c r="J31" s="1117"/>
    </row>
    <row r="32" spans="1:10" s="46" customFormat="1" ht="13.9" customHeight="1" x14ac:dyDescent="0.2">
      <c r="A32" s="383">
        <v>47</v>
      </c>
      <c r="B32" s="61" t="s">
        <v>57</v>
      </c>
      <c r="C32" s="396">
        <v>83</v>
      </c>
      <c r="D32" s="384">
        <v>471</v>
      </c>
      <c r="E32" s="384">
        <v>9</v>
      </c>
      <c r="F32" s="384">
        <v>480</v>
      </c>
      <c r="G32" s="384">
        <v>32</v>
      </c>
      <c r="H32" s="384">
        <v>91</v>
      </c>
      <c r="I32" s="384">
        <v>595</v>
      </c>
      <c r="J32" s="1117"/>
    </row>
    <row r="33" spans="1:10" s="46" customFormat="1" ht="13.9" customHeight="1" x14ac:dyDescent="0.2">
      <c r="A33" s="383">
        <v>48</v>
      </c>
      <c r="B33" s="61" t="s">
        <v>58</v>
      </c>
      <c r="C33" s="396">
        <v>3</v>
      </c>
      <c r="D33" s="384">
        <v>2</v>
      </c>
      <c r="E33" s="384">
        <v>104</v>
      </c>
      <c r="F33" s="384">
        <v>106</v>
      </c>
      <c r="G33" s="384">
        <v>16</v>
      </c>
      <c r="H33" s="384">
        <v>5</v>
      </c>
      <c r="I33" s="384">
        <v>125</v>
      </c>
      <c r="J33" s="1117"/>
    </row>
    <row r="34" spans="1:10" s="46" customFormat="1" ht="13.9" customHeight="1" x14ac:dyDescent="0.2">
      <c r="A34" s="383">
        <v>51</v>
      </c>
      <c r="B34" s="61" t="s">
        <v>59</v>
      </c>
      <c r="C34" s="396">
        <v>201</v>
      </c>
      <c r="D34" s="384">
        <v>1207</v>
      </c>
      <c r="E34" s="384">
        <v>29</v>
      </c>
      <c r="F34" s="384">
        <v>1236</v>
      </c>
      <c r="G34" s="384">
        <v>38</v>
      </c>
      <c r="H34" s="384">
        <v>143</v>
      </c>
      <c r="I34" s="384">
        <v>1475</v>
      </c>
      <c r="J34" s="1117"/>
    </row>
    <row r="35" spans="1:10" s="46" customFormat="1" ht="13.9" customHeight="1" x14ac:dyDescent="0.2">
      <c r="A35" s="383">
        <v>52</v>
      </c>
      <c r="B35" s="61" t="s">
        <v>132</v>
      </c>
      <c r="C35" s="396">
        <v>229</v>
      </c>
      <c r="D35" s="384">
        <v>1767</v>
      </c>
      <c r="E35" s="384">
        <v>43</v>
      </c>
      <c r="F35" s="384">
        <v>1810</v>
      </c>
      <c r="G35" s="384">
        <v>60</v>
      </c>
      <c r="H35" s="384">
        <v>203</v>
      </c>
      <c r="I35" s="384">
        <v>2099</v>
      </c>
      <c r="J35" s="1117"/>
    </row>
    <row r="36" spans="1:10" s="46" customFormat="1" ht="13.9" customHeight="1" x14ac:dyDescent="0.2">
      <c r="A36" s="383">
        <v>53</v>
      </c>
      <c r="B36" s="61" t="s">
        <v>60</v>
      </c>
      <c r="C36" s="396">
        <v>199</v>
      </c>
      <c r="D36" s="384">
        <v>1044</v>
      </c>
      <c r="E36" s="384">
        <v>32</v>
      </c>
      <c r="F36" s="384">
        <v>1076</v>
      </c>
      <c r="G36" s="384">
        <v>77</v>
      </c>
      <c r="H36" s="384">
        <v>180</v>
      </c>
      <c r="I36" s="384">
        <v>1352</v>
      </c>
      <c r="J36" s="1117"/>
    </row>
    <row r="37" spans="1:10" s="46" customFormat="1" ht="13.9" customHeight="1" x14ac:dyDescent="0.2">
      <c r="A37" s="383">
        <v>54</v>
      </c>
      <c r="B37" s="61" t="s">
        <v>135</v>
      </c>
      <c r="C37" s="396">
        <v>63</v>
      </c>
      <c r="D37" s="384">
        <v>365</v>
      </c>
      <c r="E37" s="384">
        <v>10</v>
      </c>
      <c r="F37" s="384">
        <v>375</v>
      </c>
      <c r="G37" s="384">
        <v>30</v>
      </c>
      <c r="H37" s="384">
        <v>63</v>
      </c>
      <c r="I37" s="384">
        <v>468</v>
      </c>
      <c r="J37" s="1117"/>
    </row>
    <row r="38" spans="1:10" s="46" customFormat="1" ht="13.9" customHeight="1" x14ac:dyDescent="0.2">
      <c r="A38" s="383">
        <v>55</v>
      </c>
      <c r="B38" s="61" t="s">
        <v>166</v>
      </c>
      <c r="C38" s="396">
        <v>206</v>
      </c>
      <c r="D38" s="384">
        <v>1470</v>
      </c>
      <c r="E38" s="384">
        <v>35</v>
      </c>
      <c r="F38" s="384">
        <v>1505</v>
      </c>
      <c r="G38" s="384">
        <v>52</v>
      </c>
      <c r="H38" s="384">
        <v>193</v>
      </c>
      <c r="I38" s="384">
        <v>1763</v>
      </c>
      <c r="J38" s="1117"/>
    </row>
    <row r="39" spans="1:10" s="46" customFormat="1" ht="13.9" customHeight="1" x14ac:dyDescent="0.2">
      <c r="A39" s="383">
        <v>61</v>
      </c>
      <c r="B39" s="61" t="s">
        <v>64</v>
      </c>
      <c r="C39" s="396">
        <v>204</v>
      </c>
      <c r="D39" s="384">
        <v>1354</v>
      </c>
      <c r="E39" s="384">
        <v>28</v>
      </c>
      <c r="F39" s="384">
        <v>1382</v>
      </c>
      <c r="G39" s="384">
        <v>107</v>
      </c>
      <c r="H39" s="384">
        <v>205</v>
      </c>
      <c r="I39" s="384">
        <v>1693</v>
      </c>
      <c r="J39" s="1117"/>
    </row>
    <row r="40" spans="1:10" s="46" customFormat="1" ht="13.9" customHeight="1" x14ac:dyDescent="0.2">
      <c r="A40" s="383">
        <v>62</v>
      </c>
      <c r="B40" s="61" t="s">
        <v>65</v>
      </c>
      <c r="C40" s="396">
        <v>116</v>
      </c>
      <c r="D40" s="384">
        <v>593</v>
      </c>
      <c r="E40" s="384">
        <v>12</v>
      </c>
      <c r="F40" s="384">
        <v>605</v>
      </c>
      <c r="G40" s="384">
        <v>113</v>
      </c>
      <c r="H40" s="384">
        <v>127</v>
      </c>
      <c r="I40" s="384">
        <v>834</v>
      </c>
      <c r="J40" s="1117"/>
    </row>
    <row r="41" spans="1:10" s="46" customFormat="1" ht="13.9" customHeight="1" x14ac:dyDescent="0.2">
      <c r="A41" s="383">
        <v>63</v>
      </c>
      <c r="B41" s="61" t="s">
        <v>66</v>
      </c>
      <c r="C41" s="396">
        <v>56</v>
      </c>
      <c r="D41" s="384">
        <v>332</v>
      </c>
      <c r="E41" s="384">
        <v>7</v>
      </c>
      <c r="F41" s="384">
        <v>339</v>
      </c>
      <c r="G41" s="384">
        <v>38</v>
      </c>
      <c r="H41" s="384">
        <v>88</v>
      </c>
      <c r="I41" s="384">
        <v>433</v>
      </c>
      <c r="J41" s="1117"/>
    </row>
    <row r="42" spans="1:10" s="46" customFormat="1" ht="13.9" customHeight="1" x14ac:dyDescent="0.2">
      <c r="A42" s="383">
        <v>64</v>
      </c>
      <c r="B42" s="61" t="s">
        <v>67</v>
      </c>
      <c r="C42" s="396">
        <v>34</v>
      </c>
      <c r="D42" s="384">
        <v>234</v>
      </c>
      <c r="E42" s="384">
        <v>5</v>
      </c>
      <c r="F42" s="384">
        <v>239</v>
      </c>
      <c r="G42" s="384">
        <v>31</v>
      </c>
      <c r="H42" s="384">
        <v>57</v>
      </c>
      <c r="I42" s="384">
        <v>304</v>
      </c>
      <c r="J42" s="1117"/>
    </row>
    <row r="43" spans="1:10" s="46" customFormat="1" ht="13.9" customHeight="1" x14ac:dyDescent="0.2">
      <c r="A43" s="383">
        <v>65</v>
      </c>
      <c r="B43" s="61" t="s">
        <v>68</v>
      </c>
      <c r="C43" s="396">
        <v>58</v>
      </c>
      <c r="D43" s="384">
        <v>370</v>
      </c>
      <c r="E43" s="384">
        <v>11</v>
      </c>
      <c r="F43" s="384">
        <v>381</v>
      </c>
      <c r="G43" s="384">
        <v>48</v>
      </c>
      <c r="H43" s="384">
        <v>62</v>
      </c>
      <c r="I43" s="384">
        <v>487</v>
      </c>
      <c r="J43" s="1117"/>
    </row>
    <row r="44" spans="1:10" s="46" customFormat="1" ht="13.9" customHeight="1" x14ac:dyDescent="0.2">
      <c r="A44" s="383">
        <v>66</v>
      </c>
      <c r="B44" s="61" t="s">
        <v>69</v>
      </c>
      <c r="C44" s="396">
        <v>271</v>
      </c>
      <c r="D44" s="384">
        <v>1279</v>
      </c>
      <c r="E44" s="384">
        <v>54</v>
      </c>
      <c r="F44" s="384">
        <v>1333</v>
      </c>
      <c r="G44" s="384">
        <v>193</v>
      </c>
      <c r="H44" s="384">
        <v>241</v>
      </c>
      <c r="I44" s="384">
        <v>1797</v>
      </c>
      <c r="J44" s="1117"/>
    </row>
    <row r="45" spans="1:10" s="46" customFormat="1" ht="13.9" customHeight="1" x14ac:dyDescent="0.2">
      <c r="A45" s="383">
        <v>71</v>
      </c>
      <c r="B45" s="61" t="s">
        <v>70</v>
      </c>
      <c r="C45" s="396">
        <v>155</v>
      </c>
      <c r="D45" s="384">
        <v>915</v>
      </c>
      <c r="E45" s="384">
        <v>65</v>
      </c>
      <c r="F45" s="384">
        <v>980</v>
      </c>
      <c r="G45" s="384">
        <v>70</v>
      </c>
      <c r="H45" s="384">
        <v>168</v>
      </c>
      <c r="I45" s="384">
        <v>1205</v>
      </c>
      <c r="J45" s="1117"/>
    </row>
    <row r="46" spans="1:10" s="46" customFormat="1" ht="13.9" customHeight="1" x14ac:dyDescent="0.2">
      <c r="A46" s="383">
        <v>72</v>
      </c>
      <c r="B46" s="61" t="s">
        <v>71</v>
      </c>
      <c r="C46" s="396">
        <v>248</v>
      </c>
      <c r="D46" s="384">
        <v>1448</v>
      </c>
      <c r="E46" s="384">
        <v>55</v>
      </c>
      <c r="F46" s="384">
        <v>1503</v>
      </c>
      <c r="G46" s="384">
        <v>48</v>
      </c>
      <c r="H46" s="384">
        <v>214</v>
      </c>
      <c r="I46" s="384">
        <v>1799</v>
      </c>
      <c r="J46" s="1117"/>
    </row>
    <row r="47" spans="1:10" s="46" customFormat="1" ht="13.9" customHeight="1" x14ac:dyDescent="0.2">
      <c r="A47" s="383">
        <v>81</v>
      </c>
      <c r="B47" s="61" t="s">
        <v>5</v>
      </c>
      <c r="C47" s="396">
        <v>127</v>
      </c>
      <c r="D47" s="384">
        <v>740</v>
      </c>
      <c r="E47" s="384">
        <v>37</v>
      </c>
      <c r="F47" s="384">
        <v>777</v>
      </c>
      <c r="G47" s="384">
        <v>52</v>
      </c>
      <c r="H47" s="384">
        <v>129</v>
      </c>
      <c r="I47" s="384">
        <v>956</v>
      </c>
      <c r="J47" s="1117"/>
    </row>
    <row r="48" spans="1:10" s="46" customFormat="1" ht="13.9" customHeight="1" x14ac:dyDescent="0.2">
      <c r="A48" s="383">
        <v>82</v>
      </c>
      <c r="B48" s="61" t="s">
        <v>72</v>
      </c>
      <c r="C48" s="396">
        <v>165</v>
      </c>
      <c r="D48" s="384">
        <v>1182</v>
      </c>
      <c r="E48" s="384">
        <v>23</v>
      </c>
      <c r="F48" s="384">
        <v>1205</v>
      </c>
      <c r="G48" s="384">
        <v>49</v>
      </c>
      <c r="H48" s="384">
        <v>184</v>
      </c>
      <c r="I48" s="384">
        <v>1419</v>
      </c>
      <c r="J48" s="1117"/>
    </row>
    <row r="49" spans="1:10" s="46" customFormat="1" ht="13.9" customHeight="1" x14ac:dyDescent="0.2">
      <c r="A49" s="383">
        <v>83</v>
      </c>
      <c r="B49" s="61" t="s">
        <v>73</v>
      </c>
      <c r="C49" s="396">
        <v>113</v>
      </c>
      <c r="D49" s="384">
        <v>835</v>
      </c>
      <c r="E49" s="384">
        <v>19</v>
      </c>
      <c r="F49" s="384">
        <v>854</v>
      </c>
      <c r="G49" s="384">
        <v>26</v>
      </c>
      <c r="H49" s="384">
        <v>109</v>
      </c>
      <c r="I49" s="384">
        <v>993</v>
      </c>
      <c r="J49" s="1117"/>
    </row>
    <row r="50" spans="1:10" s="46" customFormat="1" ht="13.9" customHeight="1" x14ac:dyDescent="0.2">
      <c r="A50" s="383">
        <v>91</v>
      </c>
      <c r="B50" s="61" t="s">
        <v>74</v>
      </c>
      <c r="C50" s="396">
        <v>96</v>
      </c>
      <c r="D50" s="384">
        <v>734</v>
      </c>
      <c r="E50" s="384">
        <v>31</v>
      </c>
      <c r="F50" s="384">
        <v>765</v>
      </c>
      <c r="G50" s="384">
        <v>42</v>
      </c>
      <c r="H50" s="384">
        <v>124</v>
      </c>
      <c r="I50" s="384">
        <v>903</v>
      </c>
      <c r="J50" s="1117"/>
    </row>
    <row r="51" spans="1:10" s="46" customFormat="1" ht="13.9" customHeight="1" x14ac:dyDescent="0.2">
      <c r="A51" s="383">
        <v>92</v>
      </c>
      <c r="B51" s="61" t="s">
        <v>75</v>
      </c>
      <c r="C51" s="396">
        <v>25</v>
      </c>
      <c r="D51" s="384">
        <v>17</v>
      </c>
      <c r="E51" s="384">
        <v>161</v>
      </c>
      <c r="F51" s="384">
        <v>178</v>
      </c>
      <c r="G51" s="384">
        <v>86</v>
      </c>
      <c r="H51" s="384">
        <v>46</v>
      </c>
      <c r="I51" s="384">
        <v>289</v>
      </c>
      <c r="J51" s="1117"/>
    </row>
    <row r="52" spans="1:10" s="46" customFormat="1" ht="13.9" customHeight="1" x14ac:dyDescent="0.2">
      <c r="A52" s="383">
        <v>93</v>
      </c>
      <c r="B52" s="61" t="s">
        <v>76</v>
      </c>
      <c r="C52" s="396">
        <v>113</v>
      </c>
      <c r="D52" s="384">
        <v>863</v>
      </c>
      <c r="E52" s="384">
        <v>26</v>
      </c>
      <c r="F52" s="384">
        <v>889</v>
      </c>
      <c r="G52" s="384">
        <v>67</v>
      </c>
      <c r="H52" s="384">
        <v>130</v>
      </c>
      <c r="I52" s="384">
        <v>1069</v>
      </c>
      <c r="J52" s="1117"/>
    </row>
    <row r="53" spans="1:10" s="46" customFormat="1" ht="13.9" customHeight="1" x14ac:dyDescent="0.2">
      <c r="A53" s="383">
        <v>94</v>
      </c>
      <c r="B53" s="61" t="s">
        <v>77</v>
      </c>
      <c r="C53" s="396">
        <v>228</v>
      </c>
      <c r="D53" s="384">
        <v>1273</v>
      </c>
      <c r="E53" s="384">
        <v>80</v>
      </c>
      <c r="F53" s="384">
        <v>1353</v>
      </c>
      <c r="G53" s="384">
        <v>106</v>
      </c>
      <c r="H53" s="384">
        <v>228</v>
      </c>
      <c r="I53" s="384">
        <v>1687</v>
      </c>
      <c r="J53" s="1117"/>
    </row>
    <row r="54" spans="1:10" s="46" customFormat="1" ht="13.9" customHeight="1" x14ac:dyDescent="0.2">
      <c r="A54" s="383">
        <v>101</v>
      </c>
      <c r="B54" s="61" t="s">
        <v>78</v>
      </c>
      <c r="C54" s="396">
        <v>363</v>
      </c>
      <c r="D54" s="384">
        <v>1854</v>
      </c>
      <c r="E54" s="384">
        <v>93</v>
      </c>
      <c r="F54" s="384">
        <v>1947</v>
      </c>
      <c r="G54" s="384">
        <v>119</v>
      </c>
      <c r="H54" s="384">
        <v>356</v>
      </c>
      <c r="I54" s="384">
        <v>2429</v>
      </c>
      <c r="J54" s="1117"/>
    </row>
    <row r="55" spans="1:10" s="46" customFormat="1" ht="13.9" customHeight="1" x14ac:dyDescent="0.2">
      <c r="A55" s="383">
        <v>102</v>
      </c>
      <c r="B55" s="61" t="s">
        <v>79</v>
      </c>
      <c r="C55" s="396">
        <v>9</v>
      </c>
      <c r="D55" s="384">
        <v>75</v>
      </c>
      <c r="E55" s="384">
        <v>0</v>
      </c>
      <c r="F55" s="384">
        <v>75</v>
      </c>
      <c r="G55" s="384">
        <v>54</v>
      </c>
      <c r="H55" s="384">
        <v>34</v>
      </c>
      <c r="I55" s="384">
        <v>138</v>
      </c>
      <c r="J55" s="1117"/>
    </row>
    <row r="56" spans="1:10" s="46" customFormat="1" ht="13.9" customHeight="1" x14ac:dyDescent="0.2">
      <c r="A56" s="383">
        <v>103</v>
      </c>
      <c r="B56" s="61" t="s">
        <v>80</v>
      </c>
      <c r="C56" s="396">
        <v>78</v>
      </c>
      <c r="D56" s="384">
        <v>425</v>
      </c>
      <c r="E56" s="384">
        <v>23</v>
      </c>
      <c r="F56" s="384">
        <v>448</v>
      </c>
      <c r="G56" s="384">
        <v>82</v>
      </c>
      <c r="H56" s="384">
        <v>110</v>
      </c>
      <c r="I56" s="384">
        <v>608</v>
      </c>
      <c r="J56" s="1117"/>
    </row>
    <row r="57" spans="1:10" s="46" customFormat="1" ht="13.9" customHeight="1" x14ac:dyDescent="0.2">
      <c r="A57" s="383">
        <v>105</v>
      </c>
      <c r="B57" s="61" t="s">
        <v>81</v>
      </c>
      <c r="C57" s="396">
        <v>54</v>
      </c>
      <c r="D57" s="384">
        <v>319</v>
      </c>
      <c r="E57" s="384">
        <v>16</v>
      </c>
      <c r="F57" s="384">
        <v>335</v>
      </c>
      <c r="G57" s="384">
        <v>49</v>
      </c>
      <c r="H57" s="384">
        <v>61</v>
      </c>
      <c r="I57" s="384">
        <v>438</v>
      </c>
      <c r="J57" s="1117"/>
    </row>
    <row r="58" spans="1:10" s="46" customFormat="1" ht="13.9" customHeight="1" x14ac:dyDescent="0.2">
      <c r="A58" s="383">
        <v>106</v>
      </c>
      <c r="B58" s="61" t="s">
        <v>82</v>
      </c>
      <c r="C58" s="396">
        <v>73</v>
      </c>
      <c r="D58" s="384">
        <v>548</v>
      </c>
      <c r="E58" s="384">
        <v>14</v>
      </c>
      <c r="F58" s="384">
        <v>562</v>
      </c>
      <c r="G58" s="384">
        <v>19</v>
      </c>
      <c r="H58" s="384">
        <v>96</v>
      </c>
      <c r="I58" s="384">
        <v>654</v>
      </c>
      <c r="J58" s="1117"/>
    </row>
    <row r="59" spans="1:10" s="46" customFormat="1" ht="13.9" customHeight="1" x14ac:dyDescent="0.2">
      <c r="A59" s="383">
        <v>107</v>
      </c>
      <c r="B59" s="61" t="s">
        <v>83</v>
      </c>
      <c r="C59" s="396">
        <v>139</v>
      </c>
      <c r="D59" s="384">
        <v>1224</v>
      </c>
      <c r="E59" s="384">
        <v>18</v>
      </c>
      <c r="F59" s="384">
        <v>1242</v>
      </c>
      <c r="G59" s="384">
        <v>34</v>
      </c>
      <c r="H59" s="384">
        <v>180</v>
      </c>
      <c r="I59" s="384">
        <v>1415</v>
      </c>
      <c r="J59" s="1117"/>
    </row>
    <row r="60" spans="1:10" s="46" customFormat="1" ht="13.9" customHeight="1" x14ac:dyDescent="0.2">
      <c r="A60" s="383">
        <v>108</v>
      </c>
      <c r="B60" s="61" t="s">
        <v>84</v>
      </c>
      <c r="C60" s="396">
        <v>85</v>
      </c>
      <c r="D60" s="384">
        <v>654</v>
      </c>
      <c r="E60" s="384">
        <v>23</v>
      </c>
      <c r="F60" s="384">
        <v>677</v>
      </c>
      <c r="G60" s="384">
        <v>26</v>
      </c>
      <c r="H60" s="384">
        <v>119</v>
      </c>
      <c r="I60" s="384">
        <v>788</v>
      </c>
      <c r="J60" s="1117"/>
    </row>
    <row r="61" spans="1:10" s="46" customFormat="1" ht="13.9" customHeight="1" x14ac:dyDescent="0.2">
      <c r="A61" s="383">
        <v>109</v>
      </c>
      <c r="B61" s="61" t="s">
        <v>145</v>
      </c>
      <c r="C61" s="396">
        <v>60</v>
      </c>
      <c r="D61" s="384">
        <v>296</v>
      </c>
      <c r="E61" s="384">
        <v>7</v>
      </c>
      <c r="F61" s="384">
        <v>303</v>
      </c>
      <c r="G61" s="384">
        <v>24</v>
      </c>
      <c r="H61" s="384">
        <v>53</v>
      </c>
      <c r="I61" s="384">
        <v>387</v>
      </c>
      <c r="J61" s="1117"/>
    </row>
    <row r="62" spans="1:10" s="46" customFormat="1" ht="13.9" customHeight="1" x14ac:dyDescent="0.2">
      <c r="A62" s="383">
        <v>111</v>
      </c>
      <c r="B62" s="61" t="s">
        <v>85</v>
      </c>
      <c r="C62" s="396">
        <v>198</v>
      </c>
      <c r="D62" s="384">
        <v>2165</v>
      </c>
      <c r="E62" s="384">
        <v>112</v>
      </c>
      <c r="F62" s="384">
        <v>2277</v>
      </c>
      <c r="G62" s="384">
        <v>35</v>
      </c>
      <c r="H62" s="384">
        <v>144</v>
      </c>
      <c r="I62" s="384">
        <v>2510</v>
      </c>
      <c r="J62" s="1117"/>
    </row>
    <row r="63" spans="1:10" s="46" customFormat="1" ht="13.9" customHeight="1" x14ac:dyDescent="0.2">
      <c r="A63" s="383">
        <v>112</v>
      </c>
      <c r="B63" s="61" t="s">
        <v>86</v>
      </c>
      <c r="C63" s="396">
        <v>326</v>
      </c>
      <c r="D63" s="384">
        <v>2566</v>
      </c>
      <c r="E63" s="384">
        <v>189</v>
      </c>
      <c r="F63" s="384">
        <v>2755</v>
      </c>
      <c r="G63" s="384">
        <v>121</v>
      </c>
      <c r="H63" s="384">
        <v>305</v>
      </c>
      <c r="I63" s="384">
        <v>3202</v>
      </c>
      <c r="J63" s="1117"/>
    </row>
    <row r="64" spans="1:10" s="46" customFormat="1" ht="13.9" customHeight="1" x14ac:dyDescent="0.2">
      <c r="A64" s="383">
        <v>113</v>
      </c>
      <c r="B64" s="61" t="s">
        <v>87</v>
      </c>
      <c r="C64" s="396">
        <v>29</v>
      </c>
      <c r="D64" s="384">
        <v>197</v>
      </c>
      <c r="E64" s="384">
        <v>164</v>
      </c>
      <c r="F64" s="384">
        <v>361</v>
      </c>
      <c r="G64" s="384">
        <v>31</v>
      </c>
      <c r="H64" s="384">
        <v>28</v>
      </c>
      <c r="I64" s="384">
        <v>421</v>
      </c>
      <c r="J64" s="1117"/>
    </row>
    <row r="65" spans="1:10" s="46" customFormat="1" ht="13.9" customHeight="1" x14ac:dyDescent="0.2">
      <c r="A65" s="383">
        <v>121</v>
      </c>
      <c r="B65" s="61" t="s">
        <v>61</v>
      </c>
      <c r="C65" s="396">
        <v>343</v>
      </c>
      <c r="D65" s="384">
        <v>2856</v>
      </c>
      <c r="E65" s="384">
        <v>368</v>
      </c>
      <c r="F65" s="384">
        <v>3224</v>
      </c>
      <c r="G65" s="384">
        <v>129</v>
      </c>
      <c r="H65" s="384">
        <v>284</v>
      </c>
      <c r="I65" s="384">
        <v>3696</v>
      </c>
      <c r="J65" s="1117"/>
    </row>
    <row r="66" spans="1:10" s="46" customFormat="1" ht="13.9" customHeight="1" x14ac:dyDescent="0.2">
      <c r="A66" s="383">
        <v>122</v>
      </c>
      <c r="B66" s="61" t="s">
        <v>62</v>
      </c>
      <c r="C66" s="396">
        <v>323</v>
      </c>
      <c r="D66" s="384">
        <v>2630</v>
      </c>
      <c r="E66" s="384">
        <v>204</v>
      </c>
      <c r="F66" s="384">
        <v>2834</v>
      </c>
      <c r="G66" s="384">
        <v>141</v>
      </c>
      <c r="H66" s="384">
        <v>251</v>
      </c>
      <c r="I66" s="384">
        <v>3298</v>
      </c>
      <c r="J66" s="1117"/>
    </row>
    <row r="67" spans="1:10" s="46" customFormat="1" ht="13.9" customHeight="1" x14ac:dyDescent="0.2">
      <c r="A67" s="383">
        <v>123</v>
      </c>
      <c r="B67" s="61" t="s">
        <v>63</v>
      </c>
      <c r="C67" s="396">
        <v>251</v>
      </c>
      <c r="D67" s="384">
        <v>1441</v>
      </c>
      <c r="E67" s="384">
        <v>138</v>
      </c>
      <c r="F67" s="384">
        <v>1579</v>
      </c>
      <c r="G67" s="384">
        <v>133</v>
      </c>
      <c r="H67" s="384">
        <v>289</v>
      </c>
      <c r="I67" s="384">
        <v>1963</v>
      </c>
      <c r="J67" s="931"/>
    </row>
    <row r="68" spans="1:10" s="46" customFormat="1" ht="13.9" customHeight="1" x14ac:dyDescent="0.2">
      <c r="A68" s="386"/>
      <c r="B68" s="386" t="s">
        <v>160</v>
      </c>
      <c r="C68" s="396">
        <v>0</v>
      </c>
      <c r="D68" s="384">
        <v>11</v>
      </c>
      <c r="E68" s="384">
        <v>3</v>
      </c>
      <c r="F68" s="384">
        <v>14</v>
      </c>
      <c r="G68" s="384">
        <v>6</v>
      </c>
      <c r="H68" s="384">
        <v>11</v>
      </c>
      <c r="I68" s="384">
        <v>20</v>
      </c>
      <c r="J68" s="931"/>
    </row>
    <row r="69" spans="1:10" s="46" customFormat="1" ht="13.9" customHeight="1" x14ac:dyDescent="0.2">
      <c r="A69" s="386"/>
      <c r="B69" s="386"/>
      <c r="C69" s="396"/>
      <c r="D69" s="384"/>
      <c r="E69" s="384"/>
      <c r="F69" s="384"/>
      <c r="G69" s="384"/>
      <c r="H69" s="384"/>
      <c r="I69" s="384"/>
      <c r="J69" s="931"/>
    </row>
    <row r="70" spans="1:10" s="738" customFormat="1" ht="13.9" customHeight="1" x14ac:dyDescent="0.2">
      <c r="A70" s="387">
        <v>1</v>
      </c>
      <c r="B70" s="386" t="s">
        <v>2</v>
      </c>
      <c r="C70" s="396">
        <v>918</v>
      </c>
      <c r="D70" s="384">
        <v>6052</v>
      </c>
      <c r="E70" s="384">
        <v>1633</v>
      </c>
      <c r="F70" s="384">
        <v>7685</v>
      </c>
      <c r="G70" s="384">
        <v>884</v>
      </c>
      <c r="H70" s="384">
        <v>890</v>
      </c>
      <c r="I70" s="384">
        <v>9487</v>
      </c>
      <c r="J70" s="931"/>
    </row>
    <row r="71" spans="1:10" s="738" customFormat="1" ht="13.9" customHeight="1" x14ac:dyDescent="0.2">
      <c r="A71" s="387">
        <v>2</v>
      </c>
      <c r="B71" s="386" t="s">
        <v>157</v>
      </c>
      <c r="C71" s="396">
        <v>536</v>
      </c>
      <c r="D71" s="384">
        <v>6402</v>
      </c>
      <c r="E71" s="384">
        <v>23734</v>
      </c>
      <c r="F71" s="384">
        <v>30136</v>
      </c>
      <c r="G71" s="384">
        <v>806</v>
      </c>
      <c r="H71" s="384">
        <v>677</v>
      </c>
      <c r="I71" s="384">
        <v>31478</v>
      </c>
      <c r="J71" s="931"/>
    </row>
    <row r="72" spans="1:10" s="738" customFormat="1" ht="13.9" customHeight="1" x14ac:dyDescent="0.2">
      <c r="A72" s="387">
        <v>3</v>
      </c>
      <c r="B72" s="386" t="s">
        <v>10</v>
      </c>
      <c r="C72" s="396">
        <v>966</v>
      </c>
      <c r="D72" s="384">
        <v>8873</v>
      </c>
      <c r="E72" s="384">
        <v>1929</v>
      </c>
      <c r="F72" s="384">
        <v>10802</v>
      </c>
      <c r="G72" s="384">
        <v>854</v>
      </c>
      <c r="H72" s="384">
        <v>1037</v>
      </c>
      <c r="I72" s="384">
        <v>12622</v>
      </c>
      <c r="J72" s="931"/>
    </row>
    <row r="73" spans="1:10" s="738" customFormat="1" ht="13.9" customHeight="1" x14ac:dyDescent="0.2">
      <c r="A73" s="387">
        <v>4</v>
      </c>
      <c r="B73" s="386" t="s">
        <v>3</v>
      </c>
      <c r="C73" s="396">
        <v>1137</v>
      </c>
      <c r="D73" s="384">
        <v>8670</v>
      </c>
      <c r="E73" s="384">
        <v>2202</v>
      </c>
      <c r="F73" s="384">
        <v>10872</v>
      </c>
      <c r="G73" s="384">
        <v>1184</v>
      </c>
      <c r="H73" s="384">
        <v>1341</v>
      </c>
      <c r="I73" s="384">
        <v>13193</v>
      </c>
      <c r="J73" s="931"/>
    </row>
    <row r="74" spans="1:10" s="738" customFormat="1" ht="13.9" customHeight="1" x14ac:dyDescent="0.2">
      <c r="A74" s="387">
        <v>5</v>
      </c>
      <c r="B74" s="386" t="s">
        <v>7</v>
      </c>
      <c r="C74" s="396">
        <v>898</v>
      </c>
      <c r="D74" s="384">
        <v>5853</v>
      </c>
      <c r="E74" s="384">
        <v>149</v>
      </c>
      <c r="F74" s="384">
        <v>6002</v>
      </c>
      <c r="G74" s="384">
        <v>257</v>
      </c>
      <c r="H74" s="384">
        <v>782</v>
      </c>
      <c r="I74" s="384">
        <v>7157</v>
      </c>
      <c r="J74" s="931"/>
    </row>
    <row r="75" spans="1:10" s="738" customFormat="1" ht="13.9" customHeight="1" x14ac:dyDescent="0.2">
      <c r="A75" s="387">
        <v>6</v>
      </c>
      <c r="B75" s="386" t="s">
        <v>11</v>
      </c>
      <c r="C75" s="396">
        <v>739</v>
      </c>
      <c r="D75" s="384">
        <v>4162</v>
      </c>
      <c r="E75" s="384">
        <v>117</v>
      </c>
      <c r="F75" s="384">
        <v>4279</v>
      </c>
      <c r="G75" s="384">
        <v>530</v>
      </c>
      <c r="H75" s="384">
        <v>780</v>
      </c>
      <c r="I75" s="384">
        <v>5548</v>
      </c>
      <c r="J75" s="931"/>
    </row>
    <row r="76" spans="1:10" s="738" customFormat="1" ht="13.9" customHeight="1" x14ac:dyDescent="0.2">
      <c r="A76" s="387">
        <v>7</v>
      </c>
      <c r="B76" s="386" t="s">
        <v>4</v>
      </c>
      <c r="C76" s="396">
        <v>403</v>
      </c>
      <c r="D76" s="384">
        <v>2363</v>
      </c>
      <c r="E76" s="384">
        <v>120</v>
      </c>
      <c r="F76" s="384">
        <v>2483</v>
      </c>
      <c r="G76" s="384">
        <v>118</v>
      </c>
      <c r="H76" s="384">
        <v>382</v>
      </c>
      <c r="I76" s="384">
        <v>3004</v>
      </c>
      <c r="J76" s="931"/>
    </row>
    <row r="77" spans="1:10" s="738" customFormat="1" ht="13.9" customHeight="1" x14ac:dyDescent="0.2">
      <c r="A77" s="387">
        <v>8</v>
      </c>
      <c r="B77" s="386" t="s">
        <v>5</v>
      </c>
      <c r="C77" s="396">
        <v>405</v>
      </c>
      <c r="D77" s="384">
        <v>2757</v>
      </c>
      <c r="E77" s="384">
        <v>79</v>
      </c>
      <c r="F77" s="384">
        <v>2836</v>
      </c>
      <c r="G77" s="384">
        <v>127</v>
      </c>
      <c r="H77" s="384">
        <v>422</v>
      </c>
      <c r="I77" s="384">
        <v>3368</v>
      </c>
      <c r="J77" s="931"/>
    </row>
    <row r="78" spans="1:10" s="738" customFormat="1" ht="13.9" customHeight="1" x14ac:dyDescent="0.2">
      <c r="A78" s="387">
        <v>9</v>
      </c>
      <c r="B78" s="386" t="s">
        <v>8</v>
      </c>
      <c r="C78" s="396">
        <v>462</v>
      </c>
      <c r="D78" s="384">
        <v>2887</v>
      </c>
      <c r="E78" s="384">
        <v>298</v>
      </c>
      <c r="F78" s="384">
        <v>3185</v>
      </c>
      <c r="G78" s="384">
        <v>301</v>
      </c>
      <c r="H78" s="384">
        <v>528</v>
      </c>
      <c r="I78" s="384">
        <v>3948</v>
      </c>
      <c r="J78" s="931"/>
    </row>
    <row r="79" spans="1:10" s="738" customFormat="1" ht="13.9" customHeight="1" x14ac:dyDescent="0.2">
      <c r="A79" s="387">
        <v>10</v>
      </c>
      <c r="B79" s="386" t="s">
        <v>9</v>
      </c>
      <c r="C79" s="396">
        <v>861</v>
      </c>
      <c r="D79" s="384">
        <v>5395</v>
      </c>
      <c r="E79" s="384">
        <v>194</v>
      </c>
      <c r="F79" s="384">
        <v>5589</v>
      </c>
      <c r="G79" s="384">
        <v>407</v>
      </c>
      <c r="H79" s="384">
        <v>1009</v>
      </c>
      <c r="I79" s="384">
        <v>6857</v>
      </c>
      <c r="J79" s="931"/>
    </row>
    <row r="80" spans="1:10" s="738" customFormat="1" ht="13.9" customHeight="1" x14ac:dyDescent="0.2">
      <c r="A80" s="387">
        <v>11</v>
      </c>
      <c r="B80" s="386" t="s">
        <v>163</v>
      </c>
      <c r="C80" s="396">
        <v>553</v>
      </c>
      <c r="D80" s="384">
        <v>4928</v>
      </c>
      <c r="E80" s="384">
        <v>465</v>
      </c>
      <c r="F80" s="384">
        <v>5393</v>
      </c>
      <c r="G80" s="384">
        <v>187</v>
      </c>
      <c r="H80" s="384">
        <v>477</v>
      </c>
      <c r="I80" s="384">
        <v>6133</v>
      </c>
      <c r="J80" s="1118"/>
    </row>
    <row r="81" spans="1:10" s="738" customFormat="1" ht="13.9" customHeight="1" x14ac:dyDescent="0.2">
      <c r="A81" s="387">
        <v>12</v>
      </c>
      <c r="B81" s="386" t="s">
        <v>165</v>
      </c>
      <c r="C81" s="396">
        <v>917</v>
      </c>
      <c r="D81" s="384">
        <v>6927</v>
      </c>
      <c r="E81" s="384">
        <v>710</v>
      </c>
      <c r="F81" s="384">
        <v>7637</v>
      </c>
      <c r="G81" s="384">
        <v>403</v>
      </c>
      <c r="H81" s="384">
        <v>824</v>
      </c>
      <c r="I81" s="384">
        <v>8957</v>
      </c>
      <c r="J81" s="931"/>
    </row>
    <row r="82" spans="1:10" s="738" customFormat="1" ht="13.9" customHeight="1" x14ac:dyDescent="0.2">
      <c r="A82" s="388"/>
      <c r="B82" s="386" t="s">
        <v>160</v>
      </c>
      <c r="C82" s="396">
        <v>0</v>
      </c>
      <c r="D82" s="384">
        <v>11</v>
      </c>
      <c r="E82" s="384">
        <v>3</v>
      </c>
      <c r="F82" s="384">
        <v>14</v>
      </c>
      <c r="G82" s="384">
        <v>6</v>
      </c>
      <c r="H82" s="384">
        <v>11</v>
      </c>
      <c r="I82" s="384">
        <v>20</v>
      </c>
      <c r="J82" s="931"/>
    </row>
    <row r="83" spans="1:10" s="738" customFormat="1" ht="13.9" customHeight="1" x14ac:dyDescent="0.2">
      <c r="A83" s="388"/>
      <c r="B83" s="386"/>
      <c r="C83" s="931"/>
      <c r="D83" s="931"/>
      <c r="E83" s="931"/>
      <c r="F83" s="384"/>
      <c r="G83" s="384"/>
      <c r="H83" s="384"/>
      <c r="I83" s="384"/>
      <c r="J83" s="376"/>
    </row>
    <row r="84" spans="1:10" s="738" customFormat="1" ht="13.9" customHeight="1" x14ac:dyDescent="0.2">
      <c r="A84" s="386"/>
      <c r="B84" s="386" t="s">
        <v>20</v>
      </c>
      <c r="C84" s="397">
        <v>8795</v>
      </c>
      <c r="D84" s="385">
        <v>65280</v>
      </c>
      <c r="E84" s="385">
        <v>31633</v>
      </c>
      <c r="F84" s="385">
        <v>96913</v>
      </c>
      <c r="G84" s="385">
        <v>6064</v>
      </c>
      <c r="H84" s="385">
        <v>9160</v>
      </c>
      <c r="I84" s="385">
        <v>111772</v>
      </c>
      <c r="J84" s="376"/>
    </row>
    <row r="85" spans="1:10" s="738" customFormat="1" ht="12.95" customHeight="1" x14ac:dyDescent="0.2">
      <c r="A85" s="386"/>
      <c r="B85" s="386"/>
      <c r="C85" s="385"/>
      <c r="D85" s="385"/>
      <c r="E85" s="385"/>
      <c r="F85" s="385"/>
      <c r="G85" s="385"/>
      <c r="H85" s="385"/>
      <c r="I85" s="385"/>
      <c r="J85" s="376"/>
    </row>
    <row r="86" spans="1:10" x14ac:dyDescent="0.2">
      <c r="A86" s="389" t="s">
        <v>158</v>
      </c>
      <c r="B86" s="390"/>
      <c r="C86" s="390"/>
      <c r="D86" s="390"/>
      <c r="E86" s="390"/>
      <c r="F86" s="391"/>
      <c r="G86" s="390"/>
      <c r="H86" s="390"/>
      <c r="I86" s="390"/>
      <c r="J86" s="376"/>
    </row>
    <row r="87" spans="1:10" x14ac:dyDescent="0.2">
      <c r="A87" s="389" t="s">
        <v>159</v>
      </c>
      <c r="B87" s="390"/>
      <c r="C87" s="390"/>
      <c r="D87" s="390"/>
      <c r="E87" s="390"/>
      <c r="F87" s="390"/>
      <c r="G87" s="390"/>
      <c r="H87" s="390"/>
      <c r="I87" s="390"/>
      <c r="J87" s="376"/>
    </row>
    <row r="88" spans="1:10" x14ac:dyDescent="0.2">
      <c r="A88" s="389" t="s">
        <v>161</v>
      </c>
      <c r="B88" s="390"/>
      <c r="C88" s="390"/>
      <c r="D88" s="390"/>
      <c r="E88" s="390"/>
      <c r="F88" s="390"/>
      <c r="G88" s="390"/>
      <c r="H88" s="390"/>
      <c r="I88" s="390"/>
      <c r="J88" s="376"/>
    </row>
    <row r="89" spans="1:10" x14ac:dyDescent="0.2">
      <c r="A89" s="392"/>
      <c r="B89" s="390"/>
      <c r="C89" s="390"/>
      <c r="D89" s="390"/>
      <c r="E89" s="390"/>
      <c r="F89" s="390"/>
      <c r="G89" s="390"/>
      <c r="H89" s="390"/>
      <c r="I89" s="390"/>
      <c r="J89" s="376"/>
    </row>
    <row r="90" spans="1:10" x14ac:dyDescent="0.2">
      <c r="A90" s="392"/>
      <c r="B90" s="390"/>
      <c r="C90" s="390"/>
      <c r="D90" s="390"/>
      <c r="E90" s="390"/>
      <c r="F90" s="390"/>
      <c r="G90" s="390"/>
      <c r="H90" s="390"/>
      <c r="I90" s="390"/>
      <c r="J90" s="376"/>
    </row>
    <row r="91" spans="1:10" x14ac:dyDescent="0.2">
      <c r="A91" s="393"/>
      <c r="B91" s="394"/>
      <c r="C91" s="394"/>
      <c r="D91" s="394"/>
      <c r="E91" s="394"/>
      <c r="F91" s="394"/>
      <c r="G91" s="394"/>
      <c r="H91" s="394"/>
      <c r="I91" s="394"/>
      <c r="J91" s="376"/>
    </row>
    <row r="92" spans="1:10" x14ac:dyDescent="0.2">
      <c r="A92" s="376"/>
      <c r="B92" s="376"/>
      <c r="C92" s="376"/>
      <c r="D92" s="376"/>
      <c r="E92" s="376"/>
      <c r="F92" s="376"/>
      <c r="G92" s="376"/>
      <c r="H92" s="376"/>
      <c r="I92" s="376"/>
      <c r="J92" s="376"/>
    </row>
    <row r="93" spans="1:10" x14ac:dyDescent="0.2">
      <c r="A93" s="395" t="s">
        <v>255</v>
      </c>
      <c r="B93" s="378"/>
      <c r="C93" s="378"/>
      <c r="D93" s="378"/>
      <c r="E93" s="378"/>
      <c r="F93" s="378"/>
      <c r="G93" s="378"/>
      <c r="H93" s="378"/>
      <c r="I93" s="66" t="s">
        <v>256</v>
      </c>
      <c r="J93" s="376"/>
    </row>
    <row r="94" spans="1:10" x14ac:dyDescent="0.2">
      <c r="A94" s="376"/>
      <c r="B94" s="376"/>
      <c r="C94" s="376"/>
      <c r="D94" s="376"/>
      <c r="E94" s="376"/>
      <c r="F94" s="376"/>
      <c r="G94" s="376"/>
      <c r="H94" s="376"/>
      <c r="I94" s="376"/>
    </row>
    <row r="95" spans="1:10" x14ac:dyDescent="0.2">
      <c r="A95" s="376"/>
      <c r="B95" s="376"/>
      <c r="C95" s="376"/>
      <c r="D95" s="376"/>
      <c r="E95" s="376"/>
      <c r="F95" s="376"/>
      <c r="G95" s="376"/>
      <c r="H95" s="376"/>
      <c r="I95" s="376"/>
    </row>
    <row r="96" spans="1:10" x14ac:dyDescent="0.2">
      <c r="A96" s="376"/>
      <c r="B96" s="376"/>
      <c r="C96" s="376"/>
      <c r="D96" s="376"/>
      <c r="E96" s="376"/>
      <c r="F96" s="376"/>
      <c r="G96" s="376"/>
      <c r="H96" s="376"/>
      <c r="I96" s="376"/>
    </row>
    <row r="97" spans="1:9" x14ac:dyDescent="0.2">
      <c r="A97" s="376"/>
      <c r="B97" s="376"/>
      <c r="C97" s="376"/>
      <c r="D97" s="376"/>
      <c r="E97" s="376"/>
      <c r="F97" s="376"/>
      <c r="G97" s="376"/>
      <c r="H97" s="376"/>
      <c r="I97" s="376"/>
    </row>
    <row r="98" spans="1:9" x14ac:dyDescent="0.2">
      <c r="A98" s="376"/>
      <c r="B98" s="376"/>
      <c r="C98" s="376"/>
      <c r="D98" s="376"/>
      <c r="E98" s="376"/>
      <c r="F98" s="376"/>
      <c r="G98" s="376"/>
      <c r="H98" s="376"/>
      <c r="I98" s="376"/>
    </row>
    <row r="99" spans="1:9" x14ac:dyDescent="0.2">
      <c r="A99" s="376"/>
      <c r="B99" s="376"/>
      <c r="C99" s="376"/>
      <c r="D99" s="376"/>
      <c r="E99" s="376"/>
      <c r="F99" s="376"/>
      <c r="G99" s="376"/>
      <c r="H99" s="376"/>
      <c r="I99" s="376"/>
    </row>
    <row r="100" spans="1:9" x14ac:dyDescent="0.2">
      <c r="A100" s="376"/>
      <c r="B100" s="376"/>
      <c r="C100" s="376"/>
      <c r="D100" s="376"/>
      <c r="E100" s="376"/>
      <c r="F100" s="376"/>
      <c r="G100" s="376"/>
      <c r="H100" s="376"/>
      <c r="I100" s="376"/>
    </row>
    <row r="101" spans="1:9" x14ac:dyDescent="0.2">
      <c r="A101" s="376"/>
      <c r="B101" s="376"/>
      <c r="C101" s="376"/>
      <c r="D101" s="376"/>
      <c r="E101" s="376"/>
      <c r="F101" s="376"/>
      <c r="G101" s="376"/>
      <c r="H101" s="376"/>
      <c r="I101" s="376"/>
    </row>
    <row r="102" spans="1:9" x14ac:dyDescent="0.2">
      <c r="A102" s="376"/>
      <c r="B102" s="376"/>
      <c r="C102" s="376"/>
      <c r="D102" s="376"/>
      <c r="E102" s="376"/>
      <c r="F102" s="376"/>
      <c r="G102" s="376"/>
      <c r="H102" s="376"/>
      <c r="I102" s="376"/>
    </row>
  </sheetData>
  <hyperlinks>
    <hyperlink ref="J1" location="INHALT!A1" display="INHALT!A1" xr:uid="{8CBA0620-7828-4444-851C-4780514103C5}"/>
  </hyperlinks>
  <printOptions horizontalCentered="1"/>
  <pageMargins left="0.59055118110236227" right="0.39370078740157483" top="0.59055118110236227" bottom="0.59055118110236227" header="0.27559055118110237" footer="0.27559055118110237"/>
  <pageSetup paperSize="9" scale="95" firstPageNumber="94" orientation="portrait" useFirstPageNumber="1" r:id="rId1"/>
  <headerFooter alignWithMargins="0">
    <oddFooter>Seite &amp;P</oddFooter>
  </headerFooter>
  <rowBreaks count="1" manualBreakCount="1">
    <brk id="53"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L126"/>
  <sheetViews>
    <sheetView zoomScaleNormal="100" workbookViewId="0">
      <pane xSplit="3" ySplit="5" topLeftCell="D6" activePane="bottomRight" state="frozen"/>
      <selection activeCell="A80" sqref="A80:XFD80"/>
      <selection pane="topRight" activeCell="A80" sqref="A80:XFD80"/>
      <selection pane="bottomLeft" activeCell="A80" sqref="A80:XFD80"/>
      <selection pane="bottomRight" activeCell="L10" sqref="L10"/>
    </sheetView>
  </sheetViews>
  <sheetFormatPr baseColWidth="10" defaultColWidth="11.28515625" defaultRowHeight="12.75" x14ac:dyDescent="0.2"/>
  <cols>
    <col min="1" max="1" width="16" style="44" customWidth="1"/>
    <col min="2" max="2" width="12" style="45" hidden="1" customWidth="1"/>
    <col min="3" max="3" width="16" style="44" customWidth="1"/>
    <col min="4" max="4" width="15.42578125" style="44" bestFit="1" customWidth="1"/>
    <col min="5" max="5" width="16.28515625" style="44" customWidth="1"/>
    <col min="6" max="6" width="11.28515625" style="44" customWidth="1"/>
    <col min="7" max="16384" width="11.28515625" style="44"/>
  </cols>
  <sheetData>
    <row r="1" spans="1:12" ht="12.6" customHeight="1" x14ac:dyDescent="0.2">
      <c r="A1" s="400"/>
      <c r="B1" s="401"/>
      <c r="C1" s="400"/>
      <c r="D1" s="400"/>
      <c r="E1" s="1068" t="str">
        <f>HYPERLINK("[Kleinräumige Statistik Daten Prototyp.xlsx]INHALT!A1","zum Inhaltsverzeichnis")</f>
        <v>zum Inhaltsverzeichnis</v>
      </c>
    </row>
    <row r="2" spans="1:12" ht="15.75" x14ac:dyDescent="0.25">
      <c r="A2" s="402" t="s">
        <v>119</v>
      </c>
      <c r="B2" s="401"/>
      <c r="C2" s="400"/>
      <c r="D2" s="400"/>
      <c r="E2" s="400"/>
    </row>
    <row r="3" spans="1:12" ht="12.6" customHeight="1" x14ac:dyDescent="0.2">
      <c r="A3" s="412"/>
      <c r="B3" s="412"/>
      <c r="C3" s="412"/>
      <c r="D3" s="412"/>
      <c r="E3" s="66" t="s">
        <v>495</v>
      </c>
    </row>
    <row r="4" spans="1:12" ht="44.45" customHeight="1" x14ac:dyDescent="0.2">
      <c r="A4" s="411" t="s">
        <v>120</v>
      </c>
      <c r="B4" s="411" t="s">
        <v>121</v>
      </c>
      <c r="C4" s="411" t="s">
        <v>122</v>
      </c>
      <c r="D4" s="410" t="s">
        <v>505</v>
      </c>
      <c r="E4" s="512" t="s">
        <v>506</v>
      </c>
      <c r="F4" s="869"/>
      <c r="H4" s="44" t="s">
        <v>120</v>
      </c>
      <c r="I4" s="44" t="s">
        <v>121</v>
      </c>
      <c r="J4" s="44" t="s">
        <v>122</v>
      </c>
      <c r="K4" s="44" t="s">
        <v>496</v>
      </c>
      <c r="L4" s="44" t="s">
        <v>497</v>
      </c>
    </row>
    <row r="5" spans="1:12" x14ac:dyDescent="0.2">
      <c r="A5" s="404"/>
      <c r="B5" s="404"/>
      <c r="C5" s="404"/>
      <c r="D5" s="404"/>
      <c r="E5" s="404"/>
    </row>
    <row r="6" spans="1:12" x14ac:dyDescent="0.2">
      <c r="A6" s="400" t="s">
        <v>123</v>
      </c>
      <c r="B6" s="405">
        <v>1</v>
      </c>
      <c r="C6" s="406" t="s">
        <v>124</v>
      </c>
      <c r="D6" s="864">
        <f>IFERROR(ROUND(K6*2,-1)/2,"*")</f>
        <v>84975</v>
      </c>
      <c r="E6" s="865">
        <f>IFERROR(ROUND(L6*2,-1)/2,"*")</f>
        <v>5795</v>
      </c>
      <c r="G6" s="863"/>
      <c r="H6" s="863" t="s">
        <v>123</v>
      </c>
      <c r="I6" s="44">
        <v>1</v>
      </c>
      <c r="J6" s="44" t="s">
        <v>124</v>
      </c>
      <c r="K6" s="44">
        <v>84976</v>
      </c>
      <c r="L6" s="44">
        <v>5793</v>
      </c>
    </row>
    <row r="7" spans="1:12" x14ac:dyDescent="0.2">
      <c r="A7" s="400" t="s">
        <v>68</v>
      </c>
      <c r="B7" s="405">
        <v>2</v>
      </c>
      <c r="C7" s="406" t="s">
        <v>125</v>
      </c>
      <c r="D7" s="864">
        <f t="shared" ref="D7:D8" si="0">IFERROR(ROUND(K7*2,-1)/2,"*")</f>
        <v>590</v>
      </c>
      <c r="E7" s="865">
        <f t="shared" ref="E7:E8" si="1">IFERROR(ROUND(L7*2,-1)/2,"*")</f>
        <v>20</v>
      </c>
      <c r="G7" s="863"/>
      <c r="H7" s="863" t="s">
        <v>68</v>
      </c>
      <c r="I7" s="44">
        <v>2</v>
      </c>
      <c r="J7" s="44" t="s">
        <v>125</v>
      </c>
      <c r="K7" s="44">
        <v>588</v>
      </c>
      <c r="L7" s="44">
        <v>18</v>
      </c>
    </row>
    <row r="8" spans="1:12" x14ac:dyDescent="0.2">
      <c r="A8" s="400" t="s">
        <v>126</v>
      </c>
      <c r="B8" s="405">
        <v>3</v>
      </c>
      <c r="C8" s="406" t="s">
        <v>127</v>
      </c>
      <c r="D8" s="864">
        <f t="shared" si="0"/>
        <v>0</v>
      </c>
      <c r="E8" s="865">
        <f t="shared" si="1"/>
        <v>0</v>
      </c>
      <c r="G8" s="863"/>
      <c r="H8" s="863" t="s">
        <v>126</v>
      </c>
      <c r="I8" s="44">
        <v>3</v>
      </c>
      <c r="J8" s="44" t="s">
        <v>127</v>
      </c>
      <c r="K8" s="44">
        <v>2</v>
      </c>
      <c r="L8" s="44">
        <v>2</v>
      </c>
    </row>
    <row r="9" spans="1:12" x14ac:dyDescent="0.2">
      <c r="A9" s="400"/>
      <c r="B9" s="405"/>
      <c r="C9" s="406"/>
      <c r="D9" s="407"/>
      <c r="E9" s="728"/>
      <c r="G9" s="863"/>
      <c r="H9" s="863"/>
    </row>
    <row r="10" spans="1:12" x14ac:dyDescent="0.2">
      <c r="A10" s="400" t="s">
        <v>128</v>
      </c>
      <c r="B10" s="405">
        <v>4</v>
      </c>
      <c r="C10" s="406" t="s">
        <v>127</v>
      </c>
      <c r="D10" s="864">
        <f>IF(ISBLANK(K10),"",IFERROR(ROUND(K10*2,-1)/2,"*"))</f>
        <v>40</v>
      </c>
      <c r="E10" s="865">
        <f>IF(ISBLANK(L10),"",IFERROR(ROUND(L10*2,-1)/2,"*"))</f>
        <v>0</v>
      </c>
      <c r="G10" s="863"/>
      <c r="H10" s="863" t="s">
        <v>128</v>
      </c>
      <c r="I10" s="44">
        <v>4</v>
      </c>
      <c r="J10" s="44" t="s">
        <v>127</v>
      </c>
      <c r="K10" s="44">
        <v>40</v>
      </c>
      <c r="L10" s="44">
        <v>2</v>
      </c>
    </row>
    <row r="11" spans="1:12" x14ac:dyDescent="0.2">
      <c r="A11" s="400" t="s">
        <v>4</v>
      </c>
      <c r="B11" s="405">
        <v>5</v>
      </c>
      <c r="C11" s="406" t="s">
        <v>129</v>
      </c>
      <c r="D11" s="864">
        <f t="shared" ref="D11:D48" si="2">IF(ISBLANK(K11),"",IFERROR(ROUND(K11*2,-1)/2,"*"))</f>
        <v>4680</v>
      </c>
      <c r="E11" s="865">
        <f t="shared" ref="E11:E48" si="3">IF(ISBLANK(L11),"",IFERROR(ROUND(L11*2,-1)/2,"*"))</f>
        <v>270</v>
      </c>
      <c r="G11" s="863"/>
      <c r="H11" s="863" t="s">
        <v>4</v>
      </c>
      <c r="I11" s="44">
        <v>5</v>
      </c>
      <c r="J11" s="44" t="s">
        <v>129</v>
      </c>
      <c r="K11" s="44">
        <v>4679</v>
      </c>
      <c r="L11" s="44">
        <v>269</v>
      </c>
    </row>
    <row r="12" spans="1:12" x14ac:dyDescent="0.2">
      <c r="A12" s="400" t="s">
        <v>74</v>
      </c>
      <c r="B12" s="405">
        <v>6</v>
      </c>
      <c r="C12" s="406" t="s">
        <v>130</v>
      </c>
      <c r="D12" s="864">
        <f t="shared" si="2"/>
        <v>1625</v>
      </c>
      <c r="E12" s="865">
        <f t="shared" si="3"/>
        <v>85</v>
      </c>
      <c r="G12" s="863"/>
      <c r="H12" s="863" t="s">
        <v>74</v>
      </c>
      <c r="I12" s="44">
        <v>6</v>
      </c>
      <c r="J12" s="44" t="s">
        <v>130</v>
      </c>
      <c r="K12" s="44">
        <v>1624</v>
      </c>
      <c r="L12" s="44">
        <v>86</v>
      </c>
    </row>
    <row r="13" spans="1:12" x14ac:dyDescent="0.2">
      <c r="A13" s="400" t="s">
        <v>86</v>
      </c>
      <c r="B13" s="405">
        <v>7</v>
      </c>
      <c r="C13" s="406" t="s">
        <v>130</v>
      </c>
      <c r="D13" s="864">
        <f t="shared" si="2"/>
        <v>6050</v>
      </c>
      <c r="E13" s="865">
        <f t="shared" si="3"/>
        <v>395</v>
      </c>
      <c r="G13" s="863"/>
      <c r="H13" s="863" t="s">
        <v>86</v>
      </c>
      <c r="I13" s="44">
        <v>7</v>
      </c>
      <c r="J13" s="44" t="s">
        <v>130</v>
      </c>
      <c r="K13" s="44">
        <v>6051</v>
      </c>
      <c r="L13" s="44">
        <v>394</v>
      </c>
    </row>
    <row r="14" spans="1:12" x14ac:dyDescent="0.2">
      <c r="A14" s="400" t="s">
        <v>131</v>
      </c>
      <c r="B14" s="405">
        <v>8</v>
      </c>
      <c r="C14" s="406" t="s">
        <v>129</v>
      </c>
      <c r="D14" s="864">
        <f t="shared" si="2"/>
        <v>4680</v>
      </c>
      <c r="E14" s="865">
        <f t="shared" si="3"/>
        <v>220</v>
      </c>
      <c r="G14" s="863"/>
      <c r="H14" s="863" t="s">
        <v>131</v>
      </c>
      <c r="I14" s="44">
        <v>8</v>
      </c>
      <c r="J14" s="44" t="s">
        <v>129</v>
      </c>
      <c r="K14" s="44">
        <v>4679</v>
      </c>
      <c r="L14" s="44">
        <v>218</v>
      </c>
    </row>
    <row r="15" spans="1:12" x14ac:dyDescent="0.2">
      <c r="A15" s="400" t="s">
        <v>80</v>
      </c>
      <c r="B15" s="405">
        <v>9</v>
      </c>
      <c r="C15" s="406" t="s">
        <v>125</v>
      </c>
      <c r="D15" s="864">
        <f t="shared" si="2"/>
        <v>880</v>
      </c>
      <c r="E15" s="865">
        <f t="shared" si="3"/>
        <v>20</v>
      </c>
      <c r="G15" s="863"/>
      <c r="H15" s="863" t="s">
        <v>80</v>
      </c>
      <c r="I15" s="44">
        <v>9</v>
      </c>
      <c r="J15" s="44" t="s">
        <v>125</v>
      </c>
      <c r="K15" s="44">
        <v>881</v>
      </c>
      <c r="L15" s="44">
        <v>21</v>
      </c>
    </row>
    <row r="16" spans="1:12" x14ac:dyDescent="0.2">
      <c r="A16" s="400" t="s">
        <v>132</v>
      </c>
      <c r="B16" s="405">
        <v>10</v>
      </c>
      <c r="C16" s="406" t="s">
        <v>130</v>
      </c>
      <c r="D16" s="864">
        <f t="shared" si="2"/>
        <v>3620</v>
      </c>
      <c r="E16" s="865">
        <f t="shared" si="3"/>
        <v>240</v>
      </c>
      <c r="G16" s="863"/>
      <c r="H16" s="863" t="s">
        <v>132</v>
      </c>
      <c r="I16" s="44">
        <v>10</v>
      </c>
      <c r="J16" s="44" t="s">
        <v>130</v>
      </c>
      <c r="K16" s="44">
        <v>3618</v>
      </c>
      <c r="L16" s="44">
        <v>239</v>
      </c>
    </row>
    <row r="17" spans="1:12" x14ac:dyDescent="0.2">
      <c r="A17" s="400" t="s">
        <v>179</v>
      </c>
      <c r="B17" s="405">
        <v>11</v>
      </c>
      <c r="C17" s="406" t="s">
        <v>127</v>
      </c>
      <c r="D17" s="866">
        <f t="shared" si="2"/>
        <v>0</v>
      </c>
      <c r="E17" s="867" t="str">
        <f t="shared" si="3"/>
        <v/>
      </c>
      <c r="G17" s="863"/>
      <c r="H17" s="863" t="s">
        <v>179</v>
      </c>
      <c r="I17" s="44">
        <v>11</v>
      </c>
      <c r="J17" s="44" t="s">
        <v>127</v>
      </c>
      <c r="K17" s="44">
        <v>2</v>
      </c>
    </row>
    <row r="18" spans="1:12" x14ac:dyDescent="0.2">
      <c r="A18" s="400" t="s">
        <v>133</v>
      </c>
      <c r="B18" s="405">
        <v>12</v>
      </c>
      <c r="C18" s="406" t="s">
        <v>127</v>
      </c>
      <c r="D18" s="866">
        <f t="shared" si="2"/>
        <v>5</v>
      </c>
      <c r="E18" s="867">
        <f t="shared" si="3"/>
        <v>0</v>
      </c>
      <c r="G18" s="863"/>
      <c r="H18" s="863" t="s">
        <v>133</v>
      </c>
      <c r="I18" s="44">
        <v>12</v>
      </c>
      <c r="J18" s="44" t="s">
        <v>127</v>
      </c>
      <c r="K18" s="44">
        <v>3</v>
      </c>
      <c r="L18" s="44">
        <v>1</v>
      </c>
    </row>
    <row r="19" spans="1:12" x14ac:dyDescent="0.2">
      <c r="A19" s="400" t="s">
        <v>134</v>
      </c>
      <c r="B19" s="405">
        <v>13</v>
      </c>
      <c r="C19" s="406" t="s">
        <v>127</v>
      </c>
      <c r="D19" s="864">
        <f t="shared" si="2"/>
        <v>5</v>
      </c>
      <c r="E19" s="867" t="str">
        <f t="shared" si="3"/>
        <v/>
      </c>
      <c r="G19" s="863"/>
      <c r="H19" s="863" t="s">
        <v>134</v>
      </c>
      <c r="I19" s="44">
        <v>13</v>
      </c>
      <c r="J19" s="44" t="s">
        <v>127</v>
      </c>
      <c r="K19" s="44">
        <v>6</v>
      </c>
    </row>
    <row r="20" spans="1:12" x14ac:dyDescent="0.2">
      <c r="A20" s="400" t="s">
        <v>60</v>
      </c>
      <c r="B20" s="405">
        <v>14</v>
      </c>
      <c r="C20" s="406" t="s">
        <v>125</v>
      </c>
      <c r="D20" s="864">
        <f t="shared" si="2"/>
        <v>1885</v>
      </c>
      <c r="E20" s="865">
        <f t="shared" si="3"/>
        <v>85</v>
      </c>
      <c r="G20" s="863"/>
      <c r="H20" s="863" t="s">
        <v>60</v>
      </c>
      <c r="I20" s="44">
        <v>14</v>
      </c>
      <c r="J20" s="44" t="s">
        <v>125</v>
      </c>
      <c r="K20" s="44">
        <v>1884</v>
      </c>
      <c r="L20" s="44">
        <v>85</v>
      </c>
    </row>
    <row r="21" spans="1:12" x14ac:dyDescent="0.2">
      <c r="A21" s="400" t="s">
        <v>65</v>
      </c>
      <c r="B21" s="405">
        <v>15</v>
      </c>
      <c r="C21" s="406" t="s">
        <v>125</v>
      </c>
      <c r="D21" s="864">
        <f t="shared" si="2"/>
        <v>965</v>
      </c>
      <c r="E21" s="865">
        <f t="shared" si="3"/>
        <v>30</v>
      </c>
      <c r="G21" s="863"/>
      <c r="H21" s="863" t="s">
        <v>65</v>
      </c>
      <c r="I21" s="44">
        <v>15</v>
      </c>
      <c r="J21" s="44" t="s">
        <v>125</v>
      </c>
      <c r="K21" s="44">
        <v>967</v>
      </c>
      <c r="L21" s="44">
        <v>32</v>
      </c>
    </row>
    <row r="22" spans="1:12" x14ac:dyDescent="0.2">
      <c r="A22" s="400" t="s">
        <v>135</v>
      </c>
      <c r="B22" s="405">
        <v>16</v>
      </c>
      <c r="C22" s="406" t="s">
        <v>130</v>
      </c>
      <c r="D22" s="864">
        <f t="shared" si="2"/>
        <v>585</v>
      </c>
      <c r="E22" s="865">
        <f t="shared" si="3"/>
        <v>25</v>
      </c>
      <c r="G22" s="863"/>
      <c r="H22" s="863" t="s">
        <v>135</v>
      </c>
      <c r="I22" s="44">
        <v>16</v>
      </c>
      <c r="J22" s="44" t="s">
        <v>130</v>
      </c>
      <c r="K22" s="44">
        <v>584</v>
      </c>
      <c r="L22" s="44">
        <v>25</v>
      </c>
    </row>
    <row r="23" spans="1:12" x14ac:dyDescent="0.2">
      <c r="A23" s="400" t="s">
        <v>52</v>
      </c>
      <c r="B23" s="405">
        <v>17</v>
      </c>
      <c r="C23" s="406" t="s">
        <v>130</v>
      </c>
      <c r="D23" s="864">
        <f t="shared" si="2"/>
        <v>2965</v>
      </c>
      <c r="E23" s="865">
        <f t="shared" si="3"/>
        <v>155</v>
      </c>
      <c r="G23" s="863"/>
      <c r="H23" s="863" t="s">
        <v>52</v>
      </c>
      <c r="I23" s="44">
        <v>17</v>
      </c>
      <c r="J23" s="44" t="s">
        <v>130</v>
      </c>
      <c r="K23" s="44">
        <v>2966</v>
      </c>
      <c r="L23" s="44">
        <v>153</v>
      </c>
    </row>
    <row r="24" spans="1:12" x14ac:dyDescent="0.2">
      <c r="A24" s="400" t="s">
        <v>8</v>
      </c>
      <c r="B24" s="405">
        <v>18</v>
      </c>
      <c r="C24" s="406" t="s">
        <v>130</v>
      </c>
      <c r="D24" s="864">
        <f t="shared" si="2"/>
        <v>3740</v>
      </c>
      <c r="E24" s="865">
        <f t="shared" si="3"/>
        <v>180</v>
      </c>
      <c r="G24" s="863"/>
      <c r="H24" s="863" t="s">
        <v>8</v>
      </c>
      <c r="I24" s="44">
        <v>18</v>
      </c>
      <c r="J24" s="44" t="s">
        <v>130</v>
      </c>
      <c r="K24" s="44">
        <v>3741</v>
      </c>
      <c r="L24" s="44">
        <v>180</v>
      </c>
    </row>
    <row r="25" spans="1:12" x14ac:dyDescent="0.2">
      <c r="A25" s="400" t="s">
        <v>136</v>
      </c>
      <c r="B25" s="405">
        <v>19</v>
      </c>
      <c r="C25" s="406" t="s">
        <v>127</v>
      </c>
      <c r="D25" s="864">
        <f t="shared" si="2"/>
        <v>5</v>
      </c>
      <c r="E25" s="865" t="str">
        <f t="shared" si="3"/>
        <v/>
      </c>
      <c r="G25" s="863"/>
      <c r="H25" s="863" t="s">
        <v>136</v>
      </c>
      <c r="I25" s="44">
        <v>19</v>
      </c>
      <c r="J25" s="44" t="s">
        <v>127</v>
      </c>
      <c r="K25" s="44">
        <v>6</v>
      </c>
    </row>
    <row r="26" spans="1:12" x14ac:dyDescent="0.2">
      <c r="A26" s="400" t="s">
        <v>67</v>
      </c>
      <c r="B26" s="405">
        <v>20</v>
      </c>
      <c r="C26" s="406" t="s">
        <v>129</v>
      </c>
      <c r="D26" s="864">
        <f t="shared" si="2"/>
        <v>340</v>
      </c>
      <c r="E26" s="865">
        <f t="shared" si="3"/>
        <v>10</v>
      </c>
      <c r="G26" s="863"/>
      <c r="H26" s="863" t="s">
        <v>67</v>
      </c>
      <c r="I26" s="44">
        <v>20</v>
      </c>
      <c r="J26" s="44" t="s">
        <v>129</v>
      </c>
      <c r="K26" s="44">
        <v>342</v>
      </c>
      <c r="L26" s="44">
        <v>9</v>
      </c>
    </row>
    <row r="27" spans="1:12" x14ac:dyDescent="0.2">
      <c r="A27" s="400" t="s">
        <v>56</v>
      </c>
      <c r="B27" s="405">
        <v>21</v>
      </c>
      <c r="C27" s="406" t="s">
        <v>137</v>
      </c>
      <c r="D27" s="864">
        <f t="shared" si="2"/>
        <v>720</v>
      </c>
      <c r="E27" s="865">
        <f t="shared" si="3"/>
        <v>25</v>
      </c>
      <c r="G27" s="863"/>
      <c r="H27" s="863" t="s">
        <v>56</v>
      </c>
      <c r="I27" s="44">
        <v>21</v>
      </c>
      <c r="J27" s="44" t="s">
        <v>137</v>
      </c>
      <c r="K27" s="44">
        <v>722</v>
      </c>
      <c r="L27" s="44">
        <v>25</v>
      </c>
    </row>
    <row r="28" spans="1:12" x14ac:dyDescent="0.2">
      <c r="A28" s="400" t="s">
        <v>81</v>
      </c>
      <c r="B28" s="405">
        <v>22</v>
      </c>
      <c r="C28" s="406" t="s">
        <v>129</v>
      </c>
      <c r="D28" s="864">
        <f t="shared" si="2"/>
        <v>550</v>
      </c>
      <c r="E28" s="865">
        <f t="shared" si="3"/>
        <v>25</v>
      </c>
      <c r="G28" s="863"/>
      <c r="H28" s="863" t="s">
        <v>81</v>
      </c>
      <c r="I28" s="44">
        <v>22</v>
      </c>
      <c r="J28" s="44" t="s">
        <v>129</v>
      </c>
      <c r="K28" s="44">
        <v>549</v>
      </c>
      <c r="L28" s="44">
        <v>23</v>
      </c>
    </row>
    <row r="29" spans="1:12" x14ac:dyDescent="0.2">
      <c r="A29" s="400" t="s">
        <v>5</v>
      </c>
      <c r="B29" s="405">
        <v>23</v>
      </c>
      <c r="C29" s="406" t="s">
        <v>130</v>
      </c>
      <c r="D29" s="864">
        <f t="shared" si="2"/>
        <v>3050</v>
      </c>
      <c r="E29" s="865">
        <f t="shared" si="3"/>
        <v>160</v>
      </c>
      <c r="G29" s="863"/>
      <c r="H29" s="863" t="s">
        <v>5</v>
      </c>
      <c r="I29" s="44">
        <v>23</v>
      </c>
      <c r="J29" s="44" t="s">
        <v>130</v>
      </c>
      <c r="K29" s="44">
        <v>3052</v>
      </c>
      <c r="L29" s="44">
        <v>162</v>
      </c>
    </row>
    <row r="30" spans="1:12" x14ac:dyDescent="0.2">
      <c r="A30" s="400" t="s">
        <v>138</v>
      </c>
      <c r="B30" s="405">
        <v>24</v>
      </c>
      <c r="C30" s="406" t="s">
        <v>127</v>
      </c>
      <c r="D30" s="864">
        <f t="shared" si="2"/>
        <v>10</v>
      </c>
      <c r="E30" s="865">
        <f t="shared" si="3"/>
        <v>10</v>
      </c>
      <c r="G30" s="863"/>
      <c r="H30" s="863" t="s">
        <v>138</v>
      </c>
      <c r="I30" s="44">
        <v>24</v>
      </c>
      <c r="J30" s="44" t="s">
        <v>127</v>
      </c>
      <c r="K30" s="44">
        <v>12</v>
      </c>
      <c r="L30" s="44">
        <v>11</v>
      </c>
    </row>
    <row r="31" spans="1:12" x14ac:dyDescent="0.2">
      <c r="A31" s="400" t="s">
        <v>66</v>
      </c>
      <c r="B31" s="405">
        <v>25</v>
      </c>
      <c r="C31" s="406" t="s">
        <v>129</v>
      </c>
      <c r="D31" s="864">
        <f t="shared" si="2"/>
        <v>580</v>
      </c>
      <c r="E31" s="865">
        <f t="shared" si="3"/>
        <v>25</v>
      </c>
      <c r="G31" s="863"/>
      <c r="H31" s="863" t="s">
        <v>66</v>
      </c>
      <c r="I31" s="44">
        <v>25</v>
      </c>
      <c r="J31" s="44" t="s">
        <v>129</v>
      </c>
      <c r="K31" s="44">
        <v>582</v>
      </c>
      <c r="L31" s="44">
        <v>23</v>
      </c>
    </row>
    <row r="32" spans="1:12" x14ac:dyDescent="0.2">
      <c r="A32" s="400" t="s">
        <v>51</v>
      </c>
      <c r="B32" s="405">
        <v>26</v>
      </c>
      <c r="C32" s="406" t="s">
        <v>130</v>
      </c>
      <c r="D32" s="864">
        <f t="shared" si="2"/>
        <v>2630</v>
      </c>
      <c r="E32" s="865">
        <f t="shared" si="3"/>
        <v>125</v>
      </c>
      <c r="G32" s="863"/>
      <c r="H32" s="863" t="s">
        <v>51</v>
      </c>
      <c r="I32" s="44">
        <v>26</v>
      </c>
      <c r="J32" s="44" t="s">
        <v>130</v>
      </c>
      <c r="K32" s="44">
        <v>2628</v>
      </c>
      <c r="L32" s="44">
        <v>123</v>
      </c>
    </row>
    <row r="33" spans="1:12" x14ac:dyDescent="0.2">
      <c r="A33" s="400" t="s">
        <v>57</v>
      </c>
      <c r="B33" s="405">
        <v>27</v>
      </c>
      <c r="C33" s="406" t="s">
        <v>137</v>
      </c>
      <c r="D33" s="864">
        <f t="shared" si="2"/>
        <v>1105</v>
      </c>
      <c r="E33" s="865">
        <f t="shared" si="3"/>
        <v>35</v>
      </c>
      <c r="G33" s="863"/>
      <c r="H33" s="863" t="s">
        <v>57</v>
      </c>
      <c r="I33" s="44">
        <v>27</v>
      </c>
      <c r="J33" s="44" t="s">
        <v>137</v>
      </c>
      <c r="K33" s="44">
        <v>1103</v>
      </c>
      <c r="L33" s="44">
        <v>37</v>
      </c>
    </row>
    <row r="34" spans="1:12" x14ac:dyDescent="0.2">
      <c r="A34" s="400" t="s">
        <v>139</v>
      </c>
      <c r="B34" s="405">
        <v>28</v>
      </c>
      <c r="C34" s="406" t="s">
        <v>127</v>
      </c>
      <c r="D34" s="866">
        <f t="shared" si="2"/>
        <v>0</v>
      </c>
      <c r="E34" s="867" t="str">
        <f t="shared" si="3"/>
        <v/>
      </c>
      <c r="G34" s="863"/>
      <c r="H34" s="863" t="s">
        <v>139</v>
      </c>
      <c r="I34" s="44">
        <v>28</v>
      </c>
      <c r="J34" s="44" t="s">
        <v>127</v>
      </c>
      <c r="K34" s="44">
        <v>1</v>
      </c>
    </row>
    <row r="35" spans="1:12" x14ac:dyDescent="0.2">
      <c r="A35" s="400" t="s">
        <v>140</v>
      </c>
      <c r="B35" s="405">
        <v>29</v>
      </c>
      <c r="C35" s="406" t="s">
        <v>141</v>
      </c>
      <c r="D35" s="864">
        <f t="shared" si="2"/>
        <v>30</v>
      </c>
      <c r="E35" s="867">
        <f t="shared" si="3"/>
        <v>0</v>
      </c>
      <c r="G35" s="863"/>
      <c r="H35" s="863" t="s">
        <v>140</v>
      </c>
      <c r="I35" s="44">
        <v>29</v>
      </c>
      <c r="J35" s="44" t="s">
        <v>141</v>
      </c>
      <c r="K35" s="44">
        <v>29</v>
      </c>
      <c r="L35" s="44">
        <v>1</v>
      </c>
    </row>
    <row r="36" spans="1:12" x14ac:dyDescent="0.2">
      <c r="A36" s="400" t="s">
        <v>142</v>
      </c>
      <c r="B36" s="405">
        <v>30</v>
      </c>
      <c r="C36" s="406" t="s">
        <v>141</v>
      </c>
      <c r="D36" s="864">
        <f t="shared" si="2"/>
        <v>25</v>
      </c>
      <c r="E36" s="865">
        <f t="shared" si="3"/>
        <v>0</v>
      </c>
      <c r="G36" s="863"/>
      <c r="H36" s="863" t="s">
        <v>142</v>
      </c>
      <c r="I36" s="44">
        <v>30</v>
      </c>
      <c r="J36" s="44" t="s">
        <v>141</v>
      </c>
      <c r="K36" s="44">
        <v>23</v>
      </c>
      <c r="L36" s="44">
        <v>1</v>
      </c>
    </row>
    <row r="37" spans="1:12" x14ac:dyDescent="0.2">
      <c r="A37" s="400" t="s">
        <v>143</v>
      </c>
      <c r="B37" s="405">
        <v>31</v>
      </c>
      <c r="C37" s="406" t="s">
        <v>137</v>
      </c>
      <c r="D37" s="864">
        <f t="shared" si="2"/>
        <v>45</v>
      </c>
      <c r="E37" s="865">
        <f t="shared" si="3"/>
        <v>5</v>
      </c>
      <c r="G37" s="863"/>
      <c r="H37" s="863" t="s">
        <v>143</v>
      </c>
      <c r="I37" s="44">
        <v>31</v>
      </c>
      <c r="J37" s="44" t="s">
        <v>137</v>
      </c>
      <c r="K37" s="44">
        <v>47</v>
      </c>
      <c r="L37" s="44">
        <v>3</v>
      </c>
    </row>
    <row r="38" spans="1:12" x14ac:dyDescent="0.2">
      <c r="A38" s="400" t="s">
        <v>144</v>
      </c>
      <c r="B38" s="405">
        <v>32</v>
      </c>
      <c r="C38" s="406" t="s">
        <v>127</v>
      </c>
      <c r="D38" s="864">
        <f t="shared" si="2"/>
        <v>10</v>
      </c>
      <c r="E38" s="865">
        <f t="shared" si="3"/>
        <v>0</v>
      </c>
      <c r="G38" s="863"/>
      <c r="H38" s="863" t="s">
        <v>144</v>
      </c>
      <c r="I38" s="44">
        <v>32</v>
      </c>
      <c r="J38" s="44" t="s">
        <v>127</v>
      </c>
      <c r="K38" s="44">
        <v>9</v>
      </c>
      <c r="L38" s="44">
        <v>1</v>
      </c>
    </row>
    <row r="39" spans="1:12" x14ac:dyDescent="0.2">
      <c r="A39" s="400" t="s">
        <v>145</v>
      </c>
      <c r="B39" s="405">
        <v>33</v>
      </c>
      <c r="C39" s="406" t="s">
        <v>137</v>
      </c>
      <c r="D39" s="864">
        <f t="shared" si="2"/>
        <v>525</v>
      </c>
      <c r="E39" s="865">
        <f t="shared" si="3"/>
        <v>20</v>
      </c>
      <c r="G39" s="863"/>
      <c r="H39" s="863" t="s">
        <v>145</v>
      </c>
      <c r="I39" s="44">
        <v>33</v>
      </c>
      <c r="J39" s="44" t="s">
        <v>137</v>
      </c>
      <c r="K39" s="44">
        <v>523</v>
      </c>
      <c r="L39" s="44">
        <v>18</v>
      </c>
    </row>
    <row r="40" spans="1:12" x14ac:dyDescent="0.2">
      <c r="A40" s="400" t="s">
        <v>146</v>
      </c>
      <c r="B40" s="405">
        <v>34</v>
      </c>
      <c r="C40" s="406" t="s">
        <v>127</v>
      </c>
      <c r="D40" s="864">
        <f t="shared" si="2"/>
        <v>0</v>
      </c>
      <c r="E40" s="865" t="str">
        <f t="shared" si="3"/>
        <v/>
      </c>
      <c r="G40" s="863"/>
      <c r="H40" s="863" t="s">
        <v>146</v>
      </c>
      <c r="I40" s="44">
        <v>34</v>
      </c>
      <c r="J40" s="44" t="s">
        <v>127</v>
      </c>
      <c r="K40" s="44">
        <v>1</v>
      </c>
    </row>
    <row r="41" spans="1:12" x14ac:dyDescent="0.2">
      <c r="A41" s="400" t="s">
        <v>82</v>
      </c>
      <c r="B41" s="405">
        <v>35</v>
      </c>
      <c r="C41" s="406" t="s">
        <v>137</v>
      </c>
      <c r="D41" s="864">
        <f t="shared" si="2"/>
        <v>935</v>
      </c>
      <c r="E41" s="865">
        <f t="shared" si="3"/>
        <v>45</v>
      </c>
      <c r="G41" s="863"/>
      <c r="H41" s="863" t="s">
        <v>82</v>
      </c>
      <c r="I41" s="44">
        <v>35</v>
      </c>
      <c r="J41" s="44" t="s">
        <v>137</v>
      </c>
      <c r="K41" s="44">
        <v>937</v>
      </c>
      <c r="L41" s="44">
        <v>45</v>
      </c>
    </row>
    <row r="42" spans="1:12" x14ac:dyDescent="0.2">
      <c r="A42" s="400" t="s">
        <v>147</v>
      </c>
      <c r="B42" s="405">
        <v>36</v>
      </c>
      <c r="C42" s="406" t="s">
        <v>127</v>
      </c>
      <c r="D42" s="864">
        <f t="shared" si="2"/>
        <v>5</v>
      </c>
      <c r="E42" s="865">
        <f t="shared" si="3"/>
        <v>0</v>
      </c>
      <c r="G42" s="863"/>
      <c r="H42" s="863" t="s">
        <v>147</v>
      </c>
      <c r="I42" s="44">
        <v>36</v>
      </c>
      <c r="J42" s="44" t="s">
        <v>127</v>
      </c>
      <c r="K42" s="44">
        <v>5</v>
      </c>
      <c r="L42" s="44">
        <v>1</v>
      </c>
    </row>
    <row r="43" spans="1:12" x14ac:dyDescent="0.2">
      <c r="A43" s="400" t="s">
        <v>148</v>
      </c>
      <c r="B43" s="405">
        <v>37</v>
      </c>
      <c r="C43" s="406" t="s">
        <v>127</v>
      </c>
      <c r="D43" s="864">
        <f t="shared" si="2"/>
        <v>5</v>
      </c>
      <c r="E43" s="865">
        <f t="shared" si="3"/>
        <v>0</v>
      </c>
      <c r="G43" s="863"/>
      <c r="H43" s="863" t="s">
        <v>148</v>
      </c>
      <c r="I43" s="44">
        <v>37</v>
      </c>
      <c r="J43" s="44" t="s">
        <v>127</v>
      </c>
      <c r="K43" s="44">
        <v>5</v>
      </c>
      <c r="L43" s="44">
        <v>1</v>
      </c>
    </row>
    <row r="44" spans="1:12" x14ac:dyDescent="0.2">
      <c r="A44" s="400" t="s">
        <v>63</v>
      </c>
      <c r="B44" s="405">
        <v>38</v>
      </c>
      <c r="C44" s="406" t="s">
        <v>130</v>
      </c>
      <c r="D44" s="864">
        <f t="shared" si="2"/>
        <v>2565</v>
      </c>
      <c r="E44" s="865">
        <f t="shared" si="3"/>
        <v>140</v>
      </c>
      <c r="G44" s="863"/>
      <c r="H44" s="863" t="s">
        <v>63</v>
      </c>
      <c r="I44" s="44">
        <v>38</v>
      </c>
      <c r="J44" s="44" t="s">
        <v>130</v>
      </c>
      <c r="K44" s="44">
        <v>2563</v>
      </c>
      <c r="L44" s="44">
        <v>141</v>
      </c>
    </row>
    <row r="45" spans="1:12" x14ac:dyDescent="0.2">
      <c r="A45" s="400" t="s">
        <v>83</v>
      </c>
      <c r="B45" s="405">
        <v>39</v>
      </c>
      <c r="C45" s="406" t="s">
        <v>130</v>
      </c>
      <c r="D45" s="864">
        <f t="shared" si="2"/>
        <v>2125</v>
      </c>
      <c r="E45" s="865">
        <f t="shared" si="3"/>
        <v>105</v>
      </c>
      <c r="G45" s="863"/>
      <c r="H45" s="863" t="s">
        <v>83</v>
      </c>
      <c r="I45" s="44">
        <v>39</v>
      </c>
      <c r="J45" s="44" t="s">
        <v>130</v>
      </c>
      <c r="K45" s="44">
        <v>2123</v>
      </c>
      <c r="L45" s="44">
        <v>103</v>
      </c>
    </row>
    <row r="46" spans="1:12" x14ac:dyDescent="0.2">
      <c r="A46" s="400" t="s">
        <v>72</v>
      </c>
      <c r="B46" s="405">
        <v>40</v>
      </c>
      <c r="C46" s="406" t="s">
        <v>130</v>
      </c>
      <c r="D46" s="864">
        <f t="shared" si="2"/>
        <v>2455</v>
      </c>
      <c r="E46" s="865">
        <f t="shared" si="3"/>
        <v>135</v>
      </c>
      <c r="G46" s="863"/>
      <c r="H46" s="863" t="s">
        <v>72</v>
      </c>
      <c r="I46" s="44">
        <v>40</v>
      </c>
      <c r="J46" s="44" t="s">
        <v>130</v>
      </c>
      <c r="K46" s="44">
        <v>2453</v>
      </c>
      <c r="L46" s="44">
        <v>133</v>
      </c>
    </row>
    <row r="47" spans="1:12" x14ac:dyDescent="0.2">
      <c r="A47" s="400" t="s">
        <v>79</v>
      </c>
      <c r="B47" s="405">
        <v>41</v>
      </c>
      <c r="C47" s="406" t="s">
        <v>125</v>
      </c>
      <c r="D47" s="864">
        <f t="shared" si="2"/>
        <v>105</v>
      </c>
      <c r="E47" s="865">
        <f t="shared" si="3"/>
        <v>0</v>
      </c>
      <c r="G47" s="863"/>
      <c r="H47" s="863" t="s">
        <v>79</v>
      </c>
      <c r="I47" s="44">
        <v>41</v>
      </c>
      <c r="J47" s="44" t="s">
        <v>125</v>
      </c>
      <c r="K47" s="44">
        <v>103</v>
      </c>
      <c r="L47" s="44">
        <v>1</v>
      </c>
    </row>
    <row r="48" spans="1:12" x14ac:dyDescent="0.2">
      <c r="A48" s="400" t="s">
        <v>149</v>
      </c>
      <c r="B48" s="405">
        <v>43</v>
      </c>
      <c r="C48" s="406" t="s">
        <v>129</v>
      </c>
      <c r="D48" s="864">
        <f t="shared" si="2"/>
        <v>4210</v>
      </c>
      <c r="E48" s="865">
        <f t="shared" si="3"/>
        <v>200</v>
      </c>
      <c r="G48" s="863"/>
      <c r="H48" s="863" t="s">
        <v>149</v>
      </c>
      <c r="I48" s="44">
        <v>43</v>
      </c>
      <c r="J48" s="44" t="s">
        <v>129</v>
      </c>
      <c r="K48" s="44">
        <v>4208</v>
      </c>
      <c r="L48" s="44">
        <v>198</v>
      </c>
    </row>
    <row r="49" spans="1:12" x14ac:dyDescent="0.2">
      <c r="A49" s="400"/>
      <c r="B49" s="405"/>
      <c r="C49" s="406"/>
      <c r="D49" s="412"/>
      <c r="E49" s="412"/>
      <c r="G49" s="863"/>
      <c r="H49" s="863"/>
    </row>
    <row r="50" spans="1:12" x14ac:dyDescent="0.2">
      <c r="A50" s="408" t="s">
        <v>20</v>
      </c>
      <c r="B50" s="409"/>
      <c r="C50" s="408"/>
      <c r="D50" s="868">
        <f>IF(ISBLANK(K50),"",IFERROR(ROUND(K50*2,-1)/2,"*"))</f>
        <v>139315</v>
      </c>
      <c r="E50" s="868">
        <f>IF(ISBLANK(L50),"",IFERROR(ROUND(L50*2,-1)/2,"*"))</f>
        <v>8580</v>
      </c>
      <c r="G50" s="863"/>
      <c r="H50" s="863" t="s">
        <v>20</v>
      </c>
      <c r="K50" s="44">
        <v>139317</v>
      </c>
      <c r="L50" s="44">
        <v>8578</v>
      </c>
    </row>
    <row r="51" spans="1:12" ht="6" customHeight="1" x14ac:dyDescent="0.2">
      <c r="A51" s="400"/>
      <c r="B51" s="401"/>
      <c r="C51" s="400"/>
      <c r="D51" s="400"/>
      <c r="E51" s="400"/>
    </row>
    <row r="52" spans="1:12" x14ac:dyDescent="0.2">
      <c r="A52" s="400"/>
      <c r="B52" s="401"/>
      <c r="C52" s="400"/>
      <c r="D52" s="400"/>
      <c r="E52" s="400"/>
    </row>
    <row r="53" spans="1:12" x14ac:dyDescent="0.2">
      <c r="A53" s="400"/>
      <c r="B53" s="401"/>
      <c r="C53" s="400"/>
      <c r="D53" s="400"/>
      <c r="E53" s="400"/>
    </row>
    <row r="54" spans="1:12" x14ac:dyDescent="0.2">
      <c r="A54" s="400"/>
      <c r="B54" s="401"/>
      <c r="C54" s="400"/>
      <c r="D54" s="400"/>
      <c r="E54" s="400"/>
    </row>
    <row r="55" spans="1:12" x14ac:dyDescent="0.2">
      <c r="A55" s="400"/>
      <c r="B55" s="401"/>
      <c r="C55" s="400"/>
      <c r="D55" s="400"/>
      <c r="E55" s="400"/>
    </row>
    <row r="56" spans="1:12" x14ac:dyDescent="0.2">
      <c r="A56" s="400"/>
      <c r="B56" s="401"/>
      <c r="C56" s="400"/>
      <c r="D56" s="400"/>
      <c r="E56" s="400"/>
    </row>
    <row r="57" spans="1:12" x14ac:dyDescent="0.2">
      <c r="A57" s="400"/>
      <c r="B57" s="401"/>
      <c r="C57" s="400"/>
      <c r="D57" s="400"/>
      <c r="E57" s="400"/>
    </row>
    <row r="58" spans="1:12" x14ac:dyDescent="0.2">
      <c r="A58" s="689"/>
      <c r="B58" s="690"/>
      <c r="C58" s="689"/>
      <c r="D58" s="689"/>
      <c r="E58" s="400"/>
    </row>
    <row r="59" spans="1:12" x14ac:dyDescent="0.2">
      <c r="A59" s="403" t="s">
        <v>366</v>
      </c>
      <c r="B59" s="401"/>
      <c r="C59" s="400"/>
      <c r="D59" s="400"/>
      <c r="E59" s="400"/>
    </row>
    <row r="60" spans="1:12" x14ac:dyDescent="0.2">
      <c r="A60" s="400"/>
      <c r="B60" s="401"/>
      <c r="C60" s="400"/>
      <c r="D60" s="400"/>
      <c r="E60" s="66" t="s">
        <v>234</v>
      </c>
    </row>
    <row r="61" spans="1:12" x14ac:dyDescent="0.2">
      <c r="A61" s="400"/>
      <c r="B61" s="400"/>
      <c r="C61" s="400"/>
      <c r="D61" s="412"/>
      <c r="E61" s="412"/>
    </row>
    <row r="62" spans="1:12" x14ac:dyDescent="0.2">
      <c r="A62" s="412"/>
      <c r="B62" s="412"/>
      <c r="C62" s="412"/>
      <c r="D62" s="412"/>
      <c r="E62" s="412"/>
    </row>
    <row r="63" spans="1:12" x14ac:dyDescent="0.2">
      <c r="A63" s="412"/>
      <c r="B63" s="727"/>
      <c r="C63" s="412"/>
      <c r="D63" s="412"/>
      <c r="E63" s="412"/>
    </row>
    <row r="64" spans="1:12" x14ac:dyDescent="0.2">
      <c r="A64" s="412"/>
      <c r="B64" s="727"/>
      <c r="C64" s="412"/>
      <c r="D64" s="412"/>
      <c r="E64" s="412"/>
    </row>
    <row r="65" spans="1:5" x14ac:dyDescent="0.2">
      <c r="A65" s="412"/>
      <c r="B65" s="727"/>
      <c r="C65" s="412"/>
      <c r="D65" s="412"/>
      <c r="E65" s="412"/>
    </row>
    <row r="66" spans="1:5" x14ac:dyDescent="0.2">
      <c r="A66" s="412"/>
      <c r="B66" s="727"/>
      <c r="C66" s="412"/>
      <c r="D66" s="412"/>
      <c r="E66" s="412"/>
    </row>
    <row r="67" spans="1:5" x14ac:dyDescent="0.2">
      <c r="A67" s="412"/>
      <c r="B67" s="727"/>
      <c r="C67" s="412"/>
      <c r="D67" s="412"/>
      <c r="E67" s="412"/>
    </row>
    <row r="68" spans="1:5" x14ac:dyDescent="0.2">
      <c r="A68" s="412"/>
      <c r="B68" s="727"/>
      <c r="C68" s="412"/>
      <c r="D68" s="412"/>
      <c r="E68" s="412"/>
    </row>
    <row r="69" spans="1:5" x14ac:dyDescent="0.2">
      <c r="A69" s="412"/>
      <c r="B69" s="727"/>
      <c r="C69" s="412"/>
      <c r="D69" s="412"/>
      <c r="E69" s="412"/>
    </row>
    <row r="70" spans="1:5" x14ac:dyDescent="0.2">
      <c r="A70" s="412"/>
      <c r="B70" s="727"/>
      <c r="C70" s="412"/>
      <c r="D70" s="412"/>
      <c r="E70" s="412"/>
    </row>
    <row r="71" spans="1:5" x14ac:dyDescent="0.2">
      <c r="A71" s="412"/>
      <c r="B71" s="727"/>
      <c r="C71" s="412"/>
      <c r="D71" s="412"/>
      <c r="E71" s="412"/>
    </row>
    <row r="72" spans="1:5" x14ac:dyDescent="0.2">
      <c r="A72" s="412"/>
      <c r="B72" s="727"/>
      <c r="C72" s="412"/>
      <c r="D72" s="412"/>
      <c r="E72" s="412"/>
    </row>
    <row r="73" spans="1:5" x14ac:dyDescent="0.2">
      <c r="A73" s="412"/>
      <c r="B73" s="727"/>
      <c r="C73" s="412"/>
      <c r="D73" s="412"/>
      <c r="E73" s="412"/>
    </row>
    <row r="74" spans="1:5" x14ac:dyDescent="0.2">
      <c r="A74" s="412"/>
      <c r="B74" s="727"/>
      <c r="C74" s="412"/>
      <c r="D74" s="412"/>
      <c r="E74" s="412"/>
    </row>
    <row r="75" spans="1:5" x14ac:dyDescent="0.2">
      <c r="A75" s="412"/>
      <c r="B75" s="727"/>
      <c r="C75" s="412"/>
      <c r="D75" s="412"/>
      <c r="E75" s="412"/>
    </row>
    <row r="76" spans="1:5" x14ac:dyDescent="0.2">
      <c r="A76" s="412"/>
      <c r="B76" s="727"/>
      <c r="C76" s="412"/>
      <c r="D76" s="412"/>
      <c r="E76" s="412"/>
    </row>
    <row r="77" spans="1:5" x14ac:dyDescent="0.2">
      <c r="A77" s="412"/>
      <c r="B77" s="727"/>
      <c r="C77" s="412"/>
      <c r="D77" s="412"/>
      <c r="E77" s="412"/>
    </row>
    <row r="78" spans="1:5" x14ac:dyDescent="0.2">
      <c r="A78" s="412"/>
      <c r="B78" s="727"/>
      <c r="C78" s="412"/>
      <c r="D78" s="412"/>
      <c r="E78" s="412"/>
    </row>
    <row r="79" spans="1:5" x14ac:dyDescent="0.2">
      <c r="A79" s="412"/>
      <c r="B79" s="727"/>
      <c r="C79" s="412"/>
      <c r="D79" s="412"/>
      <c r="E79" s="412"/>
    </row>
    <row r="80" spans="1:5" x14ac:dyDescent="0.2">
      <c r="A80" s="412"/>
      <c r="B80" s="727"/>
      <c r="C80" s="412"/>
      <c r="D80" s="412"/>
      <c r="E80" s="412"/>
    </row>
    <row r="81" spans="1:5" x14ac:dyDescent="0.2">
      <c r="A81" s="412"/>
      <c r="B81" s="727"/>
      <c r="C81" s="412"/>
      <c r="D81" s="412"/>
      <c r="E81" s="412"/>
    </row>
    <row r="82" spans="1:5" x14ac:dyDescent="0.2">
      <c r="A82" s="412"/>
      <c r="B82" s="727"/>
      <c r="C82" s="412"/>
      <c r="D82" s="412"/>
      <c r="E82" s="412"/>
    </row>
    <row r="83" spans="1:5" x14ac:dyDescent="0.2">
      <c r="A83" s="412"/>
      <c r="B83" s="727"/>
      <c r="C83" s="412"/>
      <c r="D83" s="412"/>
      <c r="E83" s="412"/>
    </row>
    <row r="84" spans="1:5" x14ac:dyDescent="0.2">
      <c r="A84" s="412"/>
      <c r="B84" s="727"/>
      <c r="C84" s="412"/>
      <c r="D84" s="412"/>
      <c r="E84" s="412"/>
    </row>
    <row r="85" spans="1:5" x14ac:dyDescent="0.2">
      <c r="A85" s="412"/>
      <c r="B85" s="727"/>
      <c r="C85" s="412"/>
      <c r="D85" s="412"/>
      <c r="E85" s="412"/>
    </row>
    <row r="86" spans="1:5" x14ac:dyDescent="0.2">
      <c r="A86" s="412"/>
      <c r="B86" s="727"/>
      <c r="C86" s="412"/>
      <c r="D86" s="412"/>
      <c r="E86" s="412"/>
    </row>
    <row r="87" spans="1:5" x14ac:dyDescent="0.2">
      <c r="A87" s="412"/>
      <c r="B87" s="727"/>
      <c r="C87" s="412"/>
      <c r="D87" s="412"/>
      <c r="E87" s="412"/>
    </row>
    <row r="88" spans="1:5" x14ac:dyDescent="0.2">
      <c r="A88" s="412"/>
      <c r="B88" s="727"/>
      <c r="C88" s="412"/>
      <c r="D88" s="412"/>
      <c r="E88" s="412"/>
    </row>
    <row r="89" spans="1:5" x14ac:dyDescent="0.2">
      <c r="A89" s="412"/>
      <c r="B89" s="727"/>
      <c r="C89" s="412"/>
      <c r="D89" s="412"/>
      <c r="E89" s="412"/>
    </row>
    <row r="90" spans="1:5" x14ac:dyDescent="0.2">
      <c r="A90" s="412"/>
      <c r="B90" s="727"/>
      <c r="C90" s="412"/>
      <c r="D90" s="412"/>
      <c r="E90" s="412"/>
    </row>
    <row r="91" spans="1:5" x14ac:dyDescent="0.2">
      <c r="A91" s="412"/>
      <c r="B91" s="727"/>
      <c r="C91" s="412"/>
      <c r="D91" s="412"/>
      <c r="E91" s="412"/>
    </row>
    <row r="92" spans="1:5" x14ac:dyDescent="0.2">
      <c r="A92" s="412"/>
      <c r="B92" s="727"/>
      <c r="C92" s="412"/>
      <c r="D92" s="412"/>
      <c r="E92" s="412"/>
    </row>
    <row r="93" spans="1:5" x14ac:dyDescent="0.2">
      <c r="A93" s="412"/>
      <c r="B93" s="727"/>
      <c r="C93" s="412"/>
      <c r="D93" s="412"/>
      <c r="E93" s="412"/>
    </row>
    <row r="94" spans="1:5" x14ac:dyDescent="0.2">
      <c r="A94" s="412"/>
      <c r="B94" s="727"/>
      <c r="C94" s="412"/>
      <c r="D94" s="412"/>
      <c r="E94" s="412"/>
    </row>
    <row r="95" spans="1:5" x14ac:dyDescent="0.2">
      <c r="A95" s="412"/>
      <c r="B95" s="727"/>
      <c r="C95" s="412"/>
      <c r="D95" s="412"/>
      <c r="E95" s="412"/>
    </row>
    <row r="96" spans="1:5" x14ac:dyDescent="0.2">
      <c r="A96" s="412"/>
      <c r="B96" s="727"/>
      <c r="C96" s="412"/>
      <c r="D96" s="412"/>
      <c r="E96" s="412"/>
    </row>
    <row r="97" spans="1:5" x14ac:dyDescent="0.2">
      <c r="A97" s="412"/>
      <c r="B97" s="727"/>
      <c r="C97" s="412"/>
      <c r="D97" s="412"/>
      <c r="E97" s="412"/>
    </row>
    <row r="98" spans="1:5" x14ac:dyDescent="0.2">
      <c r="A98" s="412"/>
      <c r="B98" s="727"/>
      <c r="C98" s="412"/>
      <c r="D98" s="412"/>
      <c r="E98" s="412"/>
    </row>
    <row r="99" spans="1:5" x14ac:dyDescent="0.2">
      <c r="A99" s="412"/>
      <c r="B99" s="727"/>
      <c r="C99" s="412"/>
      <c r="D99" s="412"/>
      <c r="E99" s="412"/>
    </row>
    <row r="100" spans="1:5" x14ac:dyDescent="0.2">
      <c r="A100" s="412"/>
      <c r="B100" s="727"/>
      <c r="C100" s="412"/>
      <c r="D100" s="412"/>
      <c r="E100" s="412"/>
    </row>
    <row r="101" spans="1:5" x14ac:dyDescent="0.2">
      <c r="A101" s="412"/>
      <c r="B101" s="727"/>
      <c r="C101" s="412"/>
      <c r="D101" s="412"/>
      <c r="E101" s="412"/>
    </row>
    <row r="102" spans="1:5" x14ac:dyDescent="0.2">
      <c r="A102" s="412"/>
      <c r="B102" s="727"/>
      <c r="C102" s="412"/>
      <c r="D102" s="412"/>
      <c r="E102" s="412"/>
    </row>
    <row r="103" spans="1:5" x14ac:dyDescent="0.2">
      <c r="A103" s="412"/>
      <c r="B103" s="727"/>
      <c r="C103" s="412"/>
      <c r="D103" s="412"/>
      <c r="E103" s="412"/>
    </row>
    <row r="104" spans="1:5" x14ac:dyDescent="0.2">
      <c r="A104" s="412"/>
      <c r="B104" s="727"/>
      <c r="C104" s="412"/>
      <c r="D104" s="412"/>
      <c r="E104" s="412"/>
    </row>
    <row r="105" spans="1:5" x14ac:dyDescent="0.2">
      <c r="A105" s="412"/>
      <c r="B105" s="727"/>
      <c r="C105" s="412"/>
      <c r="D105" s="412"/>
      <c r="E105" s="412"/>
    </row>
    <row r="106" spans="1:5" x14ac:dyDescent="0.2">
      <c r="A106" s="412"/>
      <c r="B106" s="727"/>
      <c r="C106" s="412"/>
      <c r="D106" s="412"/>
      <c r="E106" s="412"/>
    </row>
    <row r="107" spans="1:5" x14ac:dyDescent="0.2">
      <c r="A107" s="412"/>
      <c r="B107" s="727"/>
      <c r="C107" s="412"/>
      <c r="D107" s="412"/>
      <c r="E107" s="412"/>
    </row>
    <row r="108" spans="1:5" x14ac:dyDescent="0.2">
      <c r="A108" s="412"/>
      <c r="B108" s="727"/>
      <c r="C108" s="412"/>
      <c r="D108" s="412"/>
      <c r="E108" s="412"/>
    </row>
    <row r="109" spans="1:5" x14ac:dyDescent="0.2">
      <c r="A109" s="412"/>
      <c r="B109" s="727"/>
      <c r="C109" s="412"/>
      <c r="D109" s="412"/>
      <c r="E109" s="412"/>
    </row>
    <row r="110" spans="1:5" x14ac:dyDescent="0.2">
      <c r="A110" s="412"/>
      <c r="B110" s="727"/>
      <c r="C110" s="412"/>
      <c r="D110" s="412"/>
      <c r="E110" s="412"/>
    </row>
    <row r="111" spans="1:5" x14ac:dyDescent="0.2">
      <c r="A111" s="412"/>
      <c r="B111" s="727"/>
      <c r="C111" s="412"/>
      <c r="D111" s="412"/>
      <c r="E111" s="412"/>
    </row>
    <row r="112" spans="1:5" x14ac:dyDescent="0.2">
      <c r="A112" s="412"/>
      <c r="B112" s="727"/>
      <c r="C112" s="412"/>
      <c r="D112" s="412"/>
      <c r="E112" s="412"/>
    </row>
    <row r="113" spans="1:5" x14ac:dyDescent="0.2">
      <c r="A113" s="412"/>
      <c r="B113" s="727"/>
      <c r="C113" s="412"/>
      <c r="D113" s="412"/>
      <c r="E113" s="412"/>
    </row>
    <row r="114" spans="1:5" x14ac:dyDescent="0.2">
      <c r="A114" s="412"/>
      <c r="B114" s="727"/>
      <c r="C114" s="412"/>
      <c r="D114" s="412"/>
      <c r="E114" s="412"/>
    </row>
    <row r="115" spans="1:5" x14ac:dyDescent="0.2">
      <c r="A115" s="412"/>
      <c r="B115" s="727"/>
      <c r="C115" s="412"/>
      <c r="D115" s="412"/>
      <c r="E115" s="412"/>
    </row>
    <row r="116" spans="1:5" x14ac:dyDescent="0.2">
      <c r="A116" s="412"/>
      <c r="B116" s="727"/>
      <c r="C116" s="412"/>
      <c r="D116" s="412"/>
      <c r="E116" s="412"/>
    </row>
    <row r="117" spans="1:5" x14ac:dyDescent="0.2">
      <c r="A117" s="412"/>
      <c r="B117" s="727"/>
      <c r="C117" s="412"/>
      <c r="D117" s="412"/>
      <c r="E117" s="412"/>
    </row>
    <row r="118" spans="1:5" x14ac:dyDescent="0.2">
      <c r="A118" s="412"/>
      <c r="B118" s="727"/>
      <c r="C118" s="412"/>
      <c r="D118" s="412"/>
      <c r="E118" s="412"/>
    </row>
    <row r="119" spans="1:5" x14ac:dyDescent="0.2">
      <c r="A119" s="412"/>
      <c r="B119" s="727"/>
      <c r="C119" s="412"/>
      <c r="D119" s="412"/>
      <c r="E119" s="412"/>
    </row>
    <row r="120" spans="1:5" x14ac:dyDescent="0.2">
      <c r="A120" s="412"/>
      <c r="B120" s="727"/>
      <c r="C120" s="412"/>
      <c r="D120" s="412"/>
      <c r="E120" s="412"/>
    </row>
    <row r="121" spans="1:5" x14ac:dyDescent="0.2">
      <c r="A121" s="412"/>
      <c r="B121" s="727"/>
      <c r="C121" s="412"/>
      <c r="D121" s="412"/>
      <c r="E121" s="412"/>
    </row>
    <row r="122" spans="1:5" x14ac:dyDescent="0.2">
      <c r="A122" s="412"/>
      <c r="B122" s="727"/>
      <c r="C122" s="412"/>
      <c r="D122" s="412"/>
      <c r="E122" s="412"/>
    </row>
    <row r="123" spans="1:5" x14ac:dyDescent="0.2">
      <c r="A123" s="412"/>
      <c r="B123" s="727"/>
      <c r="C123" s="412"/>
      <c r="D123" s="412"/>
      <c r="E123" s="412"/>
    </row>
    <row r="124" spans="1:5" x14ac:dyDescent="0.2">
      <c r="A124" s="412"/>
      <c r="B124" s="727"/>
      <c r="C124" s="412"/>
      <c r="D124" s="412"/>
      <c r="E124" s="412"/>
    </row>
    <row r="125" spans="1:5" x14ac:dyDescent="0.2">
      <c r="A125" s="412"/>
      <c r="B125" s="727"/>
      <c r="C125" s="412"/>
      <c r="D125" s="412"/>
      <c r="E125" s="412"/>
    </row>
    <row r="126" spans="1:5" x14ac:dyDescent="0.2">
      <c r="A126" s="412"/>
      <c r="B126" s="727"/>
      <c r="C126" s="412"/>
      <c r="D126" s="412"/>
      <c r="E126" s="412"/>
    </row>
  </sheetData>
  <phoneticPr fontId="16" type="noConversion"/>
  <hyperlinks>
    <hyperlink ref="E1" location="INHALT!A1" display="INHALT!A1" xr:uid="{E4DEB869-81AC-4C21-9BC5-3228654E9DFA}"/>
  </hyperlinks>
  <printOptions horizontalCentered="1"/>
  <pageMargins left="0.59055118110236227" right="0.39370078740157483" top="0.59055118110236227" bottom="0.59055118110236227" header="0.51181102362204722" footer="0.51181102362204722"/>
  <pageSetup paperSize="9" scale="95" firstPageNumber="96" orientation="portrait" useFirstPageNumber="1" r:id="rId1"/>
  <headerFooter alignWithMargins="0">
    <oddFooter>&amp;CSeite &amp;P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A1:G61"/>
  <sheetViews>
    <sheetView zoomScaleNormal="100" workbookViewId="0">
      <selection activeCell="I17" sqref="I17"/>
    </sheetView>
  </sheetViews>
  <sheetFormatPr baseColWidth="10" defaultRowHeight="12.75" x14ac:dyDescent="0.2"/>
  <cols>
    <col min="6" max="6" width="30.5703125" customWidth="1"/>
    <col min="7" max="7" width="20.28515625" customWidth="1"/>
  </cols>
  <sheetData>
    <row r="1" spans="1:7" x14ac:dyDescent="0.2">
      <c r="A1" s="53"/>
      <c r="B1" s="53"/>
      <c r="C1" s="53"/>
      <c r="D1" s="53"/>
      <c r="E1" s="53"/>
      <c r="F1" s="53"/>
      <c r="G1" s="17"/>
    </row>
    <row r="2" spans="1:7" x14ac:dyDescent="0.2">
      <c r="A2" s="53"/>
      <c r="B2" s="53"/>
      <c r="C2" s="53"/>
      <c r="D2" s="53"/>
      <c r="E2" s="53"/>
      <c r="F2" s="53"/>
      <c r="G2" s="17"/>
    </row>
    <row r="3" spans="1:7" x14ac:dyDescent="0.2">
      <c r="A3" s="53"/>
      <c r="B3" s="53"/>
      <c r="C3" s="53"/>
      <c r="D3" s="53"/>
      <c r="E3" s="53"/>
      <c r="F3" s="53"/>
      <c r="G3" s="17"/>
    </row>
    <row r="4" spans="1:7" x14ac:dyDescent="0.2">
      <c r="A4" s="53"/>
      <c r="B4" s="53"/>
      <c r="C4" s="53"/>
      <c r="D4" s="53"/>
      <c r="E4" s="53"/>
      <c r="F4" s="53"/>
      <c r="G4" s="17"/>
    </row>
    <row r="5" spans="1:7" x14ac:dyDescent="0.2">
      <c r="A5" s="53"/>
      <c r="B5" s="53"/>
      <c r="C5" s="53"/>
      <c r="D5" s="53"/>
      <c r="E5" s="53"/>
      <c r="F5" s="53"/>
      <c r="G5" s="17"/>
    </row>
    <row r="6" spans="1:7" x14ac:dyDescent="0.2">
      <c r="A6" s="53"/>
      <c r="B6" s="53"/>
      <c r="C6" s="53"/>
      <c r="D6" s="53"/>
      <c r="E6" s="53"/>
      <c r="F6" s="53"/>
      <c r="G6" s="17"/>
    </row>
    <row r="7" spans="1:7" x14ac:dyDescent="0.2">
      <c r="A7" s="53"/>
      <c r="B7" s="53"/>
      <c r="C7" s="53"/>
      <c r="D7" s="53"/>
      <c r="E7" s="53"/>
      <c r="F7" s="53"/>
      <c r="G7" s="17"/>
    </row>
    <row r="8" spans="1:7" x14ac:dyDescent="0.2">
      <c r="A8" s="53"/>
      <c r="B8" s="53"/>
      <c r="C8" s="53"/>
      <c r="D8" s="53"/>
      <c r="E8" s="53"/>
      <c r="F8" s="53"/>
      <c r="G8" s="17"/>
    </row>
    <row r="9" spans="1:7" x14ac:dyDescent="0.2">
      <c r="A9" s="53"/>
      <c r="B9" s="53"/>
      <c r="C9" s="53"/>
      <c r="D9" s="53"/>
      <c r="E9" s="53"/>
      <c r="F9" s="53"/>
      <c r="G9" s="17"/>
    </row>
    <row r="10" spans="1:7" x14ac:dyDescent="0.2">
      <c r="A10" s="53"/>
      <c r="B10" s="53"/>
      <c r="C10" s="53"/>
      <c r="D10" s="53"/>
      <c r="E10" s="53"/>
      <c r="F10" s="53"/>
      <c r="G10" s="17"/>
    </row>
    <row r="11" spans="1:7" x14ac:dyDescent="0.2">
      <c r="A11" s="53"/>
      <c r="B11" s="53"/>
      <c r="C11" s="53"/>
      <c r="D11" s="53"/>
      <c r="E11" s="53"/>
      <c r="F11" s="53"/>
      <c r="G11" s="17"/>
    </row>
    <row r="12" spans="1:7" x14ac:dyDescent="0.2">
      <c r="A12" s="53"/>
      <c r="B12" s="53"/>
      <c r="C12" s="53"/>
      <c r="D12" s="53"/>
      <c r="E12" s="53"/>
      <c r="F12" s="53"/>
      <c r="G12" s="17"/>
    </row>
    <row r="13" spans="1:7" x14ac:dyDescent="0.2">
      <c r="A13" s="53"/>
      <c r="B13" s="53"/>
      <c r="C13" s="53"/>
      <c r="D13" s="53"/>
      <c r="E13" s="53"/>
      <c r="F13" s="53"/>
      <c r="G13" s="17"/>
    </row>
    <row r="14" spans="1:7" x14ac:dyDescent="0.2">
      <c r="A14" s="53"/>
      <c r="B14" s="53"/>
      <c r="C14" s="53"/>
      <c r="D14" s="53"/>
      <c r="E14" s="53"/>
      <c r="F14" s="53"/>
      <c r="G14" s="17"/>
    </row>
    <row r="15" spans="1:7" x14ac:dyDescent="0.2">
      <c r="A15" s="53"/>
      <c r="B15" s="53"/>
      <c r="C15" s="53"/>
      <c r="D15" s="53"/>
      <c r="E15" s="53"/>
      <c r="F15" s="53"/>
      <c r="G15" s="17"/>
    </row>
    <row r="16" spans="1:7" x14ac:dyDescent="0.2">
      <c r="A16" s="53"/>
      <c r="B16" s="53"/>
      <c r="C16" s="53"/>
      <c r="D16" s="53"/>
      <c r="E16" s="53"/>
      <c r="F16" s="53"/>
      <c r="G16" s="17"/>
    </row>
    <row r="17" spans="1:7" x14ac:dyDescent="0.2">
      <c r="A17" s="53"/>
      <c r="B17" s="53"/>
      <c r="C17" s="53"/>
      <c r="D17" s="53"/>
      <c r="E17" s="53"/>
      <c r="F17" s="53"/>
      <c r="G17" s="17"/>
    </row>
    <row r="18" spans="1:7" x14ac:dyDescent="0.2">
      <c r="A18" s="53"/>
      <c r="B18" s="53"/>
      <c r="C18" s="53"/>
      <c r="D18" s="53"/>
      <c r="E18" s="53"/>
      <c r="F18" s="53"/>
      <c r="G18" s="17"/>
    </row>
    <row r="19" spans="1:7" x14ac:dyDescent="0.2">
      <c r="A19" s="53"/>
      <c r="B19" s="53"/>
      <c r="C19" s="53"/>
      <c r="D19" s="53"/>
      <c r="E19" s="53"/>
      <c r="F19" s="53"/>
      <c r="G19" s="17"/>
    </row>
    <row r="20" spans="1:7" x14ac:dyDescent="0.2">
      <c r="A20" s="53"/>
      <c r="B20" s="53"/>
      <c r="C20" s="53"/>
      <c r="D20" s="53"/>
      <c r="E20" s="53"/>
      <c r="F20" s="53"/>
      <c r="G20" s="17"/>
    </row>
    <row r="21" spans="1:7" x14ac:dyDescent="0.2">
      <c r="A21" s="53"/>
      <c r="B21" s="53"/>
      <c r="C21" s="53"/>
      <c r="D21" s="53"/>
      <c r="E21" s="53"/>
      <c r="F21" s="53"/>
      <c r="G21" s="17"/>
    </row>
    <row r="22" spans="1:7" x14ac:dyDescent="0.2">
      <c r="A22" s="53"/>
      <c r="B22" s="53"/>
      <c r="C22" s="53"/>
      <c r="D22" s="53"/>
      <c r="E22" s="53"/>
      <c r="F22" s="53"/>
      <c r="G22" s="17"/>
    </row>
    <row r="23" spans="1:7" x14ac:dyDescent="0.2">
      <c r="A23" s="53"/>
      <c r="B23" s="53"/>
      <c r="C23" s="53"/>
      <c r="D23" s="53"/>
      <c r="E23" s="53"/>
      <c r="F23" s="53"/>
      <c r="G23" s="17"/>
    </row>
    <row r="24" spans="1:7" x14ac:dyDescent="0.2">
      <c r="A24" s="53"/>
      <c r="B24" s="53"/>
      <c r="C24" s="53"/>
      <c r="D24" s="53"/>
      <c r="E24" s="53"/>
      <c r="F24" s="53"/>
      <c r="G24" s="17"/>
    </row>
    <row r="25" spans="1:7" x14ac:dyDescent="0.2">
      <c r="A25" s="53"/>
      <c r="B25" s="53"/>
      <c r="C25" s="53"/>
      <c r="D25" s="53"/>
      <c r="E25" s="53"/>
      <c r="F25" s="53"/>
      <c r="G25" s="17"/>
    </row>
    <row r="26" spans="1:7" x14ac:dyDescent="0.2">
      <c r="A26" s="53"/>
      <c r="B26" s="53"/>
      <c r="C26" s="53"/>
      <c r="D26" s="53"/>
      <c r="E26" s="53"/>
      <c r="F26" s="53"/>
      <c r="G26" s="17"/>
    </row>
    <row r="27" spans="1:7" x14ac:dyDescent="0.2">
      <c r="A27" s="53"/>
      <c r="B27" s="53"/>
      <c r="C27" s="53"/>
      <c r="D27" s="53"/>
      <c r="E27" s="53"/>
      <c r="F27" s="53"/>
      <c r="G27" s="17"/>
    </row>
    <row r="28" spans="1:7" x14ac:dyDescent="0.2">
      <c r="A28" s="53"/>
      <c r="B28" s="53"/>
      <c r="C28" s="53"/>
      <c r="D28" s="53"/>
      <c r="E28" s="53"/>
      <c r="F28" s="53"/>
      <c r="G28" s="17"/>
    </row>
    <row r="29" spans="1:7" x14ac:dyDescent="0.2">
      <c r="A29" s="53"/>
      <c r="B29" s="53"/>
      <c r="C29" s="53"/>
      <c r="D29" s="53"/>
      <c r="E29" s="53"/>
      <c r="F29" s="53"/>
      <c r="G29" s="17"/>
    </row>
    <row r="30" spans="1:7" x14ac:dyDescent="0.2">
      <c r="A30" s="53"/>
      <c r="B30" s="53"/>
      <c r="C30" s="53"/>
      <c r="D30" s="53"/>
      <c r="E30" s="53"/>
      <c r="F30" s="53"/>
      <c r="G30" s="17"/>
    </row>
    <row r="31" spans="1:7" x14ac:dyDescent="0.2">
      <c r="A31" s="53"/>
      <c r="B31" s="53"/>
      <c r="C31" s="53"/>
      <c r="D31" s="53"/>
      <c r="E31" s="53"/>
      <c r="F31" s="53"/>
      <c r="G31" s="17"/>
    </row>
    <row r="32" spans="1:7" x14ac:dyDescent="0.2">
      <c r="A32" s="53"/>
      <c r="B32" s="53"/>
      <c r="C32" s="53"/>
      <c r="D32" s="53"/>
      <c r="E32" s="53"/>
      <c r="F32" s="53"/>
      <c r="G32" s="17"/>
    </row>
    <row r="33" spans="1:7" x14ac:dyDescent="0.2">
      <c r="A33" s="53"/>
      <c r="B33" s="53"/>
      <c r="C33" s="53"/>
      <c r="D33" s="53"/>
      <c r="E33" s="53"/>
      <c r="F33" s="53"/>
      <c r="G33" s="17"/>
    </row>
    <row r="34" spans="1:7" x14ac:dyDescent="0.2">
      <c r="A34" s="53"/>
      <c r="B34" s="53"/>
      <c r="C34" s="53"/>
      <c r="D34" s="53"/>
      <c r="E34" s="53"/>
      <c r="F34" s="53"/>
      <c r="G34" s="17"/>
    </row>
    <row r="35" spans="1:7" x14ac:dyDescent="0.2">
      <c r="A35" s="53"/>
      <c r="B35" s="53"/>
      <c r="C35" s="53"/>
      <c r="D35" s="53"/>
      <c r="E35" s="53"/>
      <c r="F35" s="53"/>
      <c r="G35" s="17"/>
    </row>
    <row r="36" spans="1:7" x14ac:dyDescent="0.2">
      <c r="A36" s="53"/>
      <c r="B36" s="53"/>
      <c r="C36" s="53"/>
      <c r="D36" s="53"/>
      <c r="E36" s="53"/>
      <c r="F36" s="53"/>
      <c r="G36" s="17"/>
    </row>
    <row r="37" spans="1:7" x14ac:dyDescent="0.2">
      <c r="A37" s="53"/>
      <c r="B37" s="53"/>
      <c r="C37" s="53"/>
      <c r="D37" s="53"/>
      <c r="E37" s="53"/>
      <c r="F37" s="53"/>
      <c r="G37" s="17"/>
    </row>
    <row r="38" spans="1:7" x14ac:dyDescent="0.2">
      <c r="A38" s="53"/>
      <c r="B38" s="53"/>
      <c r="C38" s="53"/>
      <c r="D38" s="53"/>
      <c r="E38" s="53"/>
      <c r="F38" s="53"/>
      <c r="G38" s="17"/>
    </row>
    <row r="39" spans="1:7" x14ac:dyDescent="0.2">
      <c r="A39" s="53"/>
      <c r="B39" s="53"/>
      <c r="C39" s="53"/>
      <c r="D39" s="53"/>
      <c r="E39" s="53"/>
      <c r="F39" s="53"/>
      <c r="G39" s="17"/>
    </row>
    <row r="40" spans="1:7" x14ac:dyDescent="0.2">
      <c r="A40" s="53"/>
      <c r="B40" s="53"/>
      <c r="C40" s="53"/>
      <c r="D40" s="53"/>
      <c r="E40" s="53"/>
      <c r="F40" s="53"/>
      <c r="G40" s="17"/>
    </row>
    <row r="41" spans="1:7" x14ac:dyDescent="0.2">
      <c r="A41" s="53"/>
      <c r="B41" s="53"/>
      <c r="C41" s="53"/>
      <c r="D41" s="53"/>
      <c r="E41" s="53"/>
      <c r="F41" s="53"/>
      <c r="G41" s="17"/>
    </row>
    <row r="42" spans="1:7" x14ac:dyDescent="0.2">
      <c r="A42" s="53"/>
      <c r="B42" s="53"/>
      <c r="C42" s="53"/>
      <c r="D42" s="53"/>
      <c r="E42" s="53"/>
      <c r="F42" s="53"/>
      <c r="G42" s="17"/>
    </row>
    <row r="43" spans="1:7" x14ac:dyDescent="0.2">
      <c r="A43" s="53"/>
      <c r="B43" s="53"/>
      <c r="C43" s="53"/>
      <c r="D43" s="53"/>
      <c r="E43" s="53"/>
      <c r="F43" s="53"/>
      <c r="G43" s="17"/>
    </row>
    <row r="44" spans="1:7" x14ac:dyDescent="0.2">
      <c r="A44" s="53"/>
      <c r="B44" s="53"/>
      <c r="C44" s="53"/>
      <c r="D44" s="53"/>
      <c r="E44" s="53"/>
      <c r="F44" s="53"/>
      <c r="G44" s="17"/>
    </row>
    <row r="45" spans="1:7" x14ac:dyDescent="0.2">
      <c r="A45" s="53"/>
      <c r="B45" s="53"/>
      <c r="C45" s="53"/>
      <c r="D45" s="53"/>
      <c r="E45" s="53"/>
      <c r="F45" s="53"/>
      <c r="G45" s="17"/>
    </row>
    <row r="46" spans="1:7" x14ac:dyDescent="0.2">
      <c r="A46" s="53"/>
      <c r="B46" s="53"/>
      <c r="C46" s="53"/>
      <c r="D46" s="53"/>
      <c r="E46" s="53"/>
      <c r="F46" s="53"/>
      <c r="G46" s="17"/>
    </row>
    <row r="47" spans="1:7" x14ac:dyDescent="0.2">
      <c r="A47" s="53"/>
      <c r="B47" s="53"/>
      <c r="C47" s="53"/>
      <c r="D47" s="53"/>
      <c r="E47" s="53"/>
      <c r="F47" s="53"/>
      <c r="G47" s="17"/>
    </row>
    <row r="48" spans="1:7" x14ac:dyDescent="0.2">
      <c r="A48" s="53"/>
      <c r="B48" s="53"/>
      <c r="C48" s="53"/>
      <c r="D48" s="53"/>
      <c r="E48" s="53"/>
      <c r="F48" s="53"/>
      <c r="G48" s="17"/>
    </row>
    <row r="49" spans="1:7" x14ac:dyDescent="0.2">
      <c r="A49" s="53"/>
      <c r="B49" s="53"/>
      <c r="C49" s="53"/>
      <c r="D49" s="53"/>
      <c r="E49" s="53"/>
      <c r="F49" s="53"/>
      <c r="G49" s="17"/>
    </row>
    <row r="50" spans="1:7" x14ac:dyDescent="0.2">
      <c r="A50" s="53"/>
      <c r="B50" s="53"/>
      <c r="C50" s="53"/>
      <c r="D50" s="53"/>
      <c r="E50" s="53"/>
      <c r="F50" s="53"/>
      <c r="G50" s="17"/>
    </row>
    <row r="51" spans="1:7" x14ac:dyDescent="0.2">
      <c r="A51" s="53"/>
      <c r="B51" s="53"/>
      <c r="C51" s="53"/>
      <c r="D51" s="53"/>
      <c r="E51" s="53"/>
      <c r="F51" s="53"/>
      <c r="G51" s="17"/>
    </row>
    <row r="52" spans="1:7" x14ac:dyDescent="0.2">
      <c r="A52" s="53"/>
      <c r="B52" s="53"/>
      <c r="C52" s="53"/>
      <c r="D52" s="53"/>
      <c r="E52" s="53"/>
      <c r="F52" s="53"/>
      <c r="G52" s="17"/>
    </row>
    <row r="53" spans="1:7" x14ac:dyDescent="0.2">
      <c r="A53" s="53"/>
      <c r="B53" s="53"/>
      <c r="C53" s="53"/>
      <c r="D53" s="53"/>
      <c r="E53" s="53"/>
      <c r="F53" s="53"/>
      <c r="G53" s="17"/>
    </row>
    <row r="54" spans="1:7" x14ac:dyDescent="0.2">
      <c r="A54" s="53"/>
      <c r="B54" s="53"/>
      <c r="C54" s="53"/>
      <c r="D54" s="53"/>
      <c r="E54" s="53"/>
      <c r="F54" s="53"/>
      <c r="G54" s="17"/>
    </row>
    <row r="55" spans="1:7" x14ac:dyDescent="0.2">
      <c r="A55" s="53"/>
      <c r="B55" s="53"/>
      <c r="C55" s="53"/>
      <c r="D55" s="53"/>
      <c r="E55" s="53"/>
      <c r="F55" s="53"/>
      <c r="G55" s="17"/>
    </row>
    <row r="56" spans="1:7" x14ac:dyDescent="0.2">
      <c r="A56" s="53"/>
      <c r="B56" s="53"/>
      <c r="C56" s="53"/>
      <c r="D56" s="53"/>
      <c r="E56" s="53"/>
      <c r="F56" s="53"/>
      <c r="G56" s="17"/>
    </row>
    <row r="57" spans="1:7" x14ac:dyDescent="0.2">
      <c r="A57" s="53"/>
      <c r="B57" s="53"/>
      <c r="C57" s="53"/>
      <c r="D57" s="53"/>
      <c r="E57" s="53"/>
      <c r="F57" s="53"/>
      <c r="G57" s="17"/>
    </row>
    <row r="58" spans="1:7" x14ac:dyDescent="0.2">
      <c r="A58" s="53"/>
      <c r="B58" s="53"/>
      <c r="C58" s="53"/>
      <c r="D58" s="53"/>
      <c r="E58" s="53"/>
      <c r="F58" s="53"/>
      <c r="G58" s="17"/>
    </row>
    <row r="59" spans="1:7" x14ac:dyDescent="0.2">
      <c r="G59" s="17"/>
    </row>
    <row r="61" spans="1:7" x14ac:dyDescent="0.2">
      <c r="A61" s="800"/>
    </row>
  </sheetData>
  <pageMargins left="0.70866141732283472" right="0.70866141732283472" top="0.78740157480314965" bottom="0.78740157480314965" header="0.31496062992125984" footer="0.31496062992125984"/>
  <pageSetup paperSize="9" firstPageNumber="97"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118"/>
  <sheetViews>
    <sheetView zoomScale="85" zoomScaleNormal="85" zoomScaleSheetLayoutView="85" workbookViewId="0">
      <pane xSplit="2" ySplit="8" topLeftCell="C72" activePane="bottomRight" state="frozen"/>
      <selection activeCell="A80" sqref="A80:XFD80"/>
      <selection pane="topRight" activeCell="A80" sqref="A80:XFD80"/>
      <selection pane="bottomLeft" activeCell="A80" sqref="A80:XFD80"/>
      <selection pane="bottomRight" activeCell="A90" sqref="A90"/>
    </sheetView>
  </sheetViews>
  <sheetFormatPr baseColWidth="10" defaultColWidth="11.42578125" defaultRowHeight="12.75" x14ac:dyDescent="0.2"/>
  <cols>
    <col min="1" max="1" width="5.85546875" style="17" customWidth="1"/>
    <col min="2" max="2" width="21.42578125" style="17" customWidth="1"/>
    <col min="3" max="3" width="8.42578125" style="17" customWidth="1"/>
    <col min="4" max="4" width="7.7109375" style="17" customWidth="1"/>
    <col min="5" max="5" width="11" style="17" customWidth="1"/>
    <col min="6" max="6" width="7.42578125" style="17" customWidth="1"/>
    <col min="7" max="7" width="8" style="17" customWidth="1"/>
    <col min="8" max="8" width="11" style="17" customWidth="1"/>
    <col min="9" max="9" width="7.28515625" style="17" customWidth="1"/>
    <col min="10" max="10" width="7.7109375" style="17" customWidth="1"/>
    <col min="11" max="11" width="10.85546875" style="17" customWidth="1"/>
    <col min="12" max="16384" width="11.42578125" style="17"/>
  </cols>
  <sheetData>
    <row r="1" spans="1:50" x14ac:dyDescent="0.2">
      <c r="A1" s="1053">
        <v>44561</v>
      </c>
      <c r="B1" s="53"/>
      <c r="C1" s="53"/>
      <c r="D1" s="53"/>
      <c r="E1" s="53"/>
      <c r="F1" s="53"/>
      <c r="G1" s="53"/>
      <c r="H1" s="53"/>
      <c r="I1" s="53"/>
      <c r="J1" s="53"/>
      <c r="K1" s="1068" t="str">
        <f>HYPERLINK("[Kleinräumige Statistik Daten Prototyp.xlsx]INHALT!A1","zum Inhaltsverzeichnis")</f>
        <v>zum Inhaltsverzeichnis</v>
      </c>
    </row>
    <row r="2" spans="1:50" ht="15.75" x14ac:dyDescent="0.25">
      <c r="A2" s="54" t="s">
        <v>513</v>
      </c>
      <c r="B2" s="123"/>
      <c r="C2" s="123"/>
      <c r="D2" s="123"/>
      <c r="E2" s="123"/>
      <c r="F2" s="123"/>
      <c r="G2" s="123"/>
      <c r="H2" s="123"/>
      <c r="I2" s="123"/>
      <c r="J2" s="123"/>
      <c r="K2" s="123"/>
    </row>
    <row r="3" spans="1:50" x14ac:dyDescent="0.2">
      <c r="A3" s="56" t="s">
        <v>14</v>
      </c>
      <c r="B3" s="55"/>
      <c r="C3" s="55"/>
      <c r="D3" s="55"/>
      <c r="E3" s="55"/>
      <c r="F3" s="55"/>
      <c r="G3" s="55"/>
      <c r="H3" s="55"/>
      <c r="I3" s="55"/>
      <c r="J3" s="55"/>
      <c r="K3" s="55"/>
    </row>
    <row r="4" spans="1:50" x14ac:dyDescent="0.2">
      <c r="A4" s="55"/>
      <c r="B4" s="55"/>
      <c r="C4" s="55"/>
      <c r="D4" s="55"/>
      <c r="E4" s="55"/>
      <c r="F4" s="55"/>
      <c r="G4" s="55"/>
      <c r="H4" s="55"/>
      <c r="I4" s="55"/>
      <c r="J4" s="55"/>
      <c r="K4" s="66" t="s">
        <v>495</v>
      </c>
    </row>
    <row r="5" spans="1:50" s="32" customFormat="1" ht="18" customHeight="1" x14ac:dyDescent="0.2">
      <c r="A5" s="111" t="s">
        <v>202</v>
      </c>
      <c r="B5" s="121" t="s">
        <v>170</v>
      </c>
      <c r="C5" s="112" t="s">
        <v>222</v>
      </c>
      <c r="D5" s="113"/>
      <c r="E5" s="113"/>
      <c r="F5" s="113"/>
      <c r="G5" s="113"/>
      <c r="H5" s="113"/>
      <c r="I5" s="113"/>
      <c r="J5" s="113"/>
      <c r="K5" s="113"/>
      <c r="L5" s="38"/>
    </row>
    <row r="6" spans="1:50" s="106" customFormat="1" ht="16.899999999999999" customHeight="1" x14ac:dyDescent="0.2">
      <c r="A6" s="122" t="s">
        <v>203</v>
      </c>
      <c r="B6" s="122" t="s">
        <v>172</v>
      </c>
      <c r="C6" s="112" t="s">
        <v>221</v>
      </c>
      <c r="D6" s="114"/>
      <c r="E6" s="115"/>
      <c r="F6" s="116" t="s">
        <v>169</v>
      </c>
      <c r="G6" s="114"/>
      <c r="H6" s="115"/>
      <c r="I6" s="116" t="s">
        <v>18</v>
      </c>
      <c r="J6" s="114"/>
      <c r="K6" s="114"/>
      <c r="L6" s="108"/>
    </row>
    <row r="7" spans="1:50" s="18" customFormat="1" ht="61.9" customHeight="1" x14ac:dyDescent="0.25">
      <c r="A7" s="117"/>
      <c r="B7" s="117"/>
      <c r="C7" s="118" t="s">
        <v>191</v>
      </c>
      <c r="D7" s="119" t="s">
        <v>192</v>
      </c>
      <c r="E7" s="119" t="s">
        <v>168</v>
      </c>
      <c r="F7" s="119" t="s">
        <v>191</v>
      </c>
      <c r="G7" s="119" t="s">
        <v>192</v>
      </c>
      <c r="H7" s="119" t="s">
        <v>168</v>
      </c>
      <c r="I7" s="119" t="s">
        <v>191</v>
      </c>
      <c r="J7" s="119" t="s">
        <v>192</v>
      </c>
      <c r="K7" s="120" t="s">
        <v>168</v>
      </c>
      <c r="L7" s="52"/>
    </row>
    <row r="8" spans="1:50" s="18" customFormat="1" ht="16.899999999999999" customHeight="1" x14ac:dyDescent="0.2">
      <c r="A8" s="107"/>
      <c r="B8" s="103"/>
      <c r="C8" s="105" t="s">
        <v>224</v>
      </c>
      <c r="D8" s="105" t="s">
        <v>224</v>
      </c>
      <c r="E8" s="105" t="s">
        <v>224</v>
      </c>
      <c r="F8" s="105" t="s">
        <v>224</v>
      </c>
      <c r="G8" s="105" t="s">
        <v>224</v>
      </c>
      <c r="H8" s="105" t="s">
        <v>224</v>
      </c>
      <c r="I8" s="105" t="s">
        <v>224</v>
      </c>
      <c r="J8" s="105" t="s">
        <v>224</v>
      </c>
      <c r="K8" s="109" t="s">
        <v>224</v>
      </c>
      <c r="L8" s="52"/>
    </row>
    <row r="9" spans="1:50" s="18" customFormat="1" x14ac:dyDescent="0.2">
      <c r="A9" s="57"/>
      <c r="B9" s="58"/>
      <c r="C9" s="763"/>
      <c r="D9" s="59"/>
      <c r="E9" s="59"/>
      <c r="F9" s="59"/>
      <c r="G9" s="59"/>
      <c r="H9" s="59"/>
      <c r="I9" s="59"/>
      <c r="J9" s="59"/>
      <c r="K9" s="110"/>
    </row>
    <row r="10" spans="1:50" x14ac:dyDescent="0.2">
      <c r="A10" s="60">
        <v>10</v>
      </c>
      <c r="B10" s="61" t="s">
        <v>37</v>
      </c>
      <c r="C10" s="975">
        <v>555</v>
      </c>
      <c r="D10" s="976">
        <v>50</v>
      </c>
      <c r="E10" s="277">
        <v>605</v>
      </c>
      <c r="F10" s="429">
        <v>405</v>
      </c>
      <c r="G10" s="277">
        <v>40</v>
      </c>
      <c r="H10" s="277">
        <v>445</v>
      </c>
      <c r="I10" s="429">
        <v>155</v>
      </c>
      <c r="J10" s="277">
        <v>5</v>
      </c>
      <c r="K10" s="277">
        <v>160</v>
      </c>
      <c r="L10" s="19"/>
      <c r="M10"/>
      <c r="N10"/>
      <c r="O10"/>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row>
    <row r="11" spans="1:50" x14ac:dyDescent="0.2">
      <c r="A11" s="60">
        <v>11</v>
      </c>
      <c r="B11" s="61" t="s">
        <v>410</v>
      </c>
      <c r="C11" s="1132">
        <v>1140</v>
      </c>
      <c r="D11" s="926">
        <v>220</v>
      </c>
      <c r="E11" s="277">
        <v>1365</v>
      </c>
      <c r="F11" s="429">
        <v>740</v>
      </c>
      <c r="G11" s="277">
        <v>210</v>
      </c>
      <c r="H11" s="277">
        <v>955</v>
      </c>
      <c r="I11" s="429">
        <v>400</v>
      </c>
      <c r="J11" s="277">
        <v>10</v>
      </c>
      <c r="K11" s="277">
        <v>410</v>
      </c>
      <c r="L11" s="19"/>
      <c r="M11"/>
      <c r="N11"/>
      <c r="O11"/>
    </row>
    <row r="12" spans="1:50" x14ac:dyDescent="0.2">
      <c r="A12" s="60">
        <v>12</v>
      </c>
      <c r="B12" s="61" t="s">
        <v>411</v>
      </c>
      <c r="C12" s="1132">
        <v>2395</v>
      </c>
      <c r="D12" s="926">
        <v>280</v>
      </c>
      <c r="E12" s="277">
        <v>2675</v>
      </c>
      <c r="F12" s="429">
        <v>1710</v>
      </c>
      <c r="G12" s="277">
        <v>265</v>
      </c>
      <c r="H12" s="277">
        <v>1970</v>
      </c>
      <c r="I12" s="429">
        <v>685</v>
      </c>
      <c r="J12" s="277">
        <v>15</v>
      </c>
      <c r="K12" s="277">
        <v>700</v>
      </c>
      <c r="L12" s="19"/>
      <c r="M12"/>
      <c r="N12"/>
      <c r="O12"/>
    </row>
    <row r="13" spans="1:50" x14ac:dyDescent="0.2">
      <c r="A13" s="60">
        <v>13</v>
      </c>
      <c r="B13" s="61" t="s">
        <v>412</v>
      </c>
      <c r="C13" s="1132">
        <v>355</v>
      </c>
      <c r="D13" s="926">
        <v>85</v>
      </c>
      <c r="E13" s="277">
        <v>440</v>
      </c>
      <c r="F13" s="429">
        <v>260</v>
      </c>
      <c r="G13" s="277">
        <v>85</v>
      </c>
      <c r="H13" s="277">
        <v>345</v>
      </c>
      <c r="I13" s="429">
        <v>90</v>
      </c>
      <c r="J13" s="277">
        <v>0</v>
      </c>
      <c r="K13" s="277">
        <v>95</v>
      </c>
      <c r="L13" s="19"/>
      <c r="M13"/>
      <c r="N13"/>
      <c r="O13"/>
    </row>
    <row r="14" spans="1:50" x14ac:dyDescent="0.2">
      <c r="A14" s="60">
        <v>14</v>
      </c>
      <c r="B14" s="61" t="s">
        <v>413</v>
      </c>
      <c r="C14" s="1132">
        <v>2595</v>
      </c>
      <c r="D14" s="926">
        <v>405</v>
      </c>
      <c r="E14" s="277">
        <v>3000</v>
      </c>
      <c r="F14" s="429">
        <v>1760</v>
      </c>
      <c r="G14" s="277">
        <v>385</v>
      </c>
      <c r="H14" s="277">
        <v>2140</v>
      </c>
      <c r="I14" s="429">
        <v>835</v>
      </c>
      <c r="J14" s="277">
        <v>20</v>
      </c>
      <c r="K14" s="277">
        <v>860</v>
      </c>
      <c r="L14" s="19"/>
      <c r="M14"/>
      <c r="N14"/>
      <c r="O14"/>
    </row>
    <row r="15" spans="1:50" x14ac:dyDescent="0.2">
      <c r="A15" s="60">
        <v>15</v>
      </c>
      <c r="B15" s="61" t="s">
        <v>41</v>
      </c>
      <c r="C15" s="1132">
        <v>1155</v>
      </c>
      <c r="D15" s="926">
        <v>85</v>
      </c>
      <c r="E15" s="277">
        <v>1240</v>
      </c>
      <c r="F15" s="429">
        <v>1075</v>
      </c>
      <c r="G15" s="277">
        <v>85</v>
      </c>
      <c r="H15" s="277">
        <v>1155</v>
      </c>
      <c r="I15" s="429">
        <v>80</v>
      </c>
      <c r="J15" s="277">
        <v>0</v>
      </c>
      <c r="K15" s="277">
        <v>80</v>
      </c>
      <c r="L15" s="19"/>
      <c r="M15"/>
      <c r="N15"/>
      <c r="O15"/>
    </row>
    <row r="16" spans="1:50" x14ac:dyDescent="0.2">
      <c r="A16" s="60">
        <v>16</v>
      </c>
      <c r="B16" s="61" t="s">
        <v>99</v>
      </c>
      <c r="C16" s="1132">
        <v>2815</v>
      </c>
      <c r="D16" s="926">
        <v>230</v>
      </c>
      <c r="E16" s="277">
        <v>3045</v>
      </c>
      <c r="F16" s="429">
        <v>2475</v>
      </c>
      <c r="G16" s="277">
        <v>230</v>
      </c>
      <c r="H16" s="277">
        <v>2705</v>
      </c>
      <c r="I16" s="429">
        <v>335</v>
      </c>
      <c r="J16" s="277">
        <v>5</v>
      </c>
      <c r="K16" s="277">
        <v>340</v>
      </c>
      <c r="L16" s="19"/>
      <c r="M16"/>
      <c r="N16"/>
      <c r="O16"/>
    </row>
    <row r="17" spans="1:15" x14ac:dyDescent="0.2">
      <c r="A17" s="60">
        <v>17</v>
      </c>
      <c r="B17" s="61" t="s">
        <v>42</v>
      </c>
      <c r="C17" s="1132">
        <v>3655</v>
      </c>
      <c r="D17" s="926">
        <v>345</v>
      </c>
      <c r="E17" s="277">
        <v>3995</v>
      </c>
      <c r="F17" s="429">
        <v>2810</v>
      </c>
      <c r="G17" s="277">
        <v>325</v>
      </c>
      <c r="H17" s="277">
        <v>3135</v>
      </c>
      <c r="I17" s="429">
        <v>845</v>
      </c>
      <c r="J17" s="277">
        <v>20</v>
      </c>
      <c r="K17" s="277">
        <v>860</v>
      </c>
      <c r="L17" s="19"/>
      <c r="M17"/>
      <c r="N17"/>
      <c r="O17"/>
    </row>
    <row r="18" spans="1:15" x14ac:dyDescent="0.2">
      <c r="A18" s="60">
        <v>21</v>
      </c>
      <c r="B18" s="61" t="s">
        <v>43</v>
      </c>
      <c r="C18" s="1132">
        <v>1675</v>
      </c>
      <c r="D18" s="926">
        <v>170</v>
      </c>
      <c r="E18" s="277">
        <v>1845</v>
      </c>
      <c r="F18" s="429">
        <v>1215</v>
      </c>
      <c r="G18" s="277">
        <v>165</v>
      </c>
      <c r="H18" s="277">
        <v>1380</v>
      </c>
      <c r="I18" s="429">
        <v>460</v>
      </c>
      <c r="J18" s="277">
        <v>10</v>
      </c>
      <c r="K18" s="277">
        <v>465</v>
      </c>
      <c r="L18" s="19"/>
      <c r="M18"/>
      <c r="N18"/>
      <c r="O18"/>
    </row>
    <row r="19" spans="1:15" x14ac:dyDescent="0.2">
      <c r="A19" s="60">
        <v>22</v>
      </c>
      <c r="B19" s="61" t="s">
        <v>44</v>
      </c>
      <c r="C19" s="1132">
        <v>1645</v>
      </c>
      <c r="D19" s="926">
        <v>140</v>
      </c>
      <c r="E19" s="277">
        <v>1780</v>
      </c>
      <c r="F19" s="429">
        <v>1135</v>
      </c>
      <c r="G19" s="277">
        <v>120</v>
      </c>
      <c r="H19" s="277">
        <v>1255</v>
      </c>
      <c r="I19" s="429">
        <v>510</v>
      </c>
      <c r="J19" s="277">
        <v>20</v>
      </c>
      <c r="K19" s="277">
        <v>530</v>
      </c>
      <c r="L19" s="19"/>
      <c r="M19"/>
      <c r="N19"/>
      <c r="O19"/>
    </row>
    <row r="20" spans="1:15" x14ac:dyDescent="0.2">
      <c r="A20" s="60">
        <v>23</v>
      </c>
      <c r="B20" s="61" t="s">
        <v>45</v>
      </c>
      <c r="C20" s="1132">
        <v>3695</v>
      </c>
      <c r="D20" s="926">
        <v>80</v>
      </c>
      <c r="E20" s="277">
        <v>3775</v>
      </c>
      <c r="F20" s="429">
        <v>2255</v>
      </c>
      <c r="G20" s="277">
        <v>65</v>
      </c>
      <c r="H20" s="277">
        <v>2320</v>
      </c>
      <c r="I20" s="429">
        <v>1440</v>
      </c>
      <c r="J20" s="277">
        <v>15</v>
      </c>
      <c r="K20" s="277">
        <v>1455</v>
      </c>
      <c r="L20" s="19"/>
      <c r="M20"/>
      <c r="N20"/>
      <c r="O20"/>
    </row>
    <row r="21" spans="1:15" x14ac:dyDescent="0.2">
      <c r="A21" s="60">
        <v>24</v>
      </c>
      <c r="B21" s="61" t="s">
        <v>46</v>
      </c>
      <c r="C21" s="1132">
        <v>6390</v>
      </c>
      <c r="D21" s="926">
        <v>250</v>
      </c>
      <c r="E21" s="277">
        <v>6640</v>
      </c>
      <c r="F21" s="429">
        <v>3825</v>
      </c>
      <c r="G21" s="277">
        <v>180</v>
      </c>
      <c r="H21" s="277">
        <v>4005</v>
      </c>
      <c r="I21" s="429">
        <v>2565</v>
      </c>
      <c r="J21" s="277">
        <v>70</v>
      </c>
      <c r="K21" s="277">
        <v>2635</v>
      </c>
      <c r="L21" s="19"/>
      <c r="M21"/>
      <c r="N21"/>
      <c r="O21"/>
    </row>
    <row r="22" spans="1:15" x14ac:dyDescent="0.2">
      <c r="A22" s="60">
        <v>25</v>
      </c>
      <c r="B22" s="61" t="s">
        <v>180</v>
      </c>
      <c r="C22" s="1132">
        <v>1805</v>
      </c>
      <c r="D22" s="926">
        <v>40</v>
      </c>
      <c r="E22" s="277">
        <v>1845</v>
      </c>
      <c r="F22" s="429">
        <v>1025</v>
      </c>
      <c r="G22" s="277">
        <v>30</v>
      </c>
      <c r="H22" s="277">
        <v>1055</v>
      </c>
      <c r="I22" s="429">
        <v>780</v>
      </c>
      <c r="J22" s="277">
        <v>10</v>
      </c>
      <c r="K22" s="277">
        <v>795</v>
      </c>
      <c r="L22" s="19"/>
      <c r="M22"/>
      <c r="N22"/>
      <c r="O22"/>
    </row>
    <row r="23" spans="1:15" x14ac:dyDescent="0.2">
      <c r="A23" s="60">
        <v>26</v>
      </c>
      <c r="B23" s="61" t="s">
        <v>164</v>
      </c>
      <c r="C23" s="1132">
        <v>2595</v>
      </c>
      <c r="D23" s="926">
        <v>55</v>
      </c>
      <c r="E23" s="277">
        <v>2650</v>
      </c>
      <c r="F23" s="429">
        <v>1805</v>
      </c>
      <c r="G23" s="277">
        <v>55</v>
      </c>
      <c r="H23" s="277">
        <v>1855</v>
      </c>
      <c r="I23" s="429">
        <v>790</v>
      </c>
      <c r="J23" s="277">
        <v>5</v>
      </c>
      <c r="K23" s="277">
        <v>795</v>
      </c>
      <c r="L23" s="19"/>
      <c r="M23"/>
      <c r="N23"/>
      <c r="O23"/>
    </row>
    <row r="24" spans="1:15" x14ac:dyDescent="0.2">
      <c r="A24" s="60">
        <v>31</v>
      </c>
      <c r="B24" s="61" t="s">
        <v>47</v>
      </c>
      <c r="C24" s="1132">
        <v>3810</v>
      </c>
      <c r="D24" s="926">
        <v>285</v>
      </c>
      <c r="E24" s="277">
        <v>4100</v>
      </c>
      <c r="F24" s="429">
        <v>2670</v>
      </c>
      <c r="G24" s="277">
        <v>260</v>
      </c>
      <c r="H24" s="277">
        <v>2930</v>
      </c>
      <c r="I24" s="429">
        <v>1140</v>
      </c>
      <c r="J24" s="277">
        <v>25</v>
      </c>
      <c r="K24" s="277">
        <v>1165</v>
      </c>
      <c r="L24" s="19"/>
      <c r="M24"/>
      <c r="N24"/>
      <c r="O24"/>
    </row>
    <row r="25" spans="1:15" x14ac:dyDescent="0.2">
      <c r="A25" s="60">
        <v>32</v>
      </c>
      <c r="B25" s="61" t="s">
        <v>48</v>
      </c>
      <c r="C25" s="1132">
        <v>5835</v>
      </c>
      <c r="D25" s="926">
        <v>385</v>
      </c>
      <c r="E25" s="277">
        <v>6220</v>
      </c>
      <c r="F25" s="429">
        <v>3915</v>
      </c>
      <c r="G25" s="277">
        <v>340</v>
      </c>
      <c r="H25" s="277">
        <v>4250</v>
      </c>
      <c r="I25" s="429">
        <v>1920</v>
      </c>
      <c r="J25" s="277">
        <v>45</v>
      </c>
      <c r="K25" s="277">
        <v>1970</v>
      </c>
      <c r="L25" s="19"/>
      <c r="M25"/>
      <c r="N25"/>
      <c r="O25"/>
    </row>
    <row r="26" spans="1:15" x14ac:dyDescent="0.2">
      <c r="A26" s="60">
        <v>33</v>
      </c>
      <c r="B26" s="61" t="s">
        <v>181</v>
      </c>
      <c r="C26" s="1132">
        <v>70</v>
      </c>
      <c r="D26" s="926">
        <v>5</v>
      </c>
      <c r="E26" s="277">
        <v>75</v>
      </c>
      <c r="F26" s="429">
        <v>30</v>
      </c>
      <c r="G26" s="277">
        <v>5</v>
      </c>
      <c r="H26" s="277">
        <v>35</v>
      </c>
      <c r="I26" s="429">
        <v>40</v>
      </c>
      <c r="J26" s="277">
        <v>0</v>
      </c>
      <c r="K26" s="277">
        <v>40</v>
      </c>
      <c r="L26" s="19"/>
      <c r="M26"/>
      <c r="N26"/>
      <c r="O26"/>
    </row>
    <row r="27" spans="1:15" x14ac:dyDescent="0.2">
      <c r="A27" s="60">
        <v>34</v>
      </c>
      <c r="B27" s="61" t="s">
        <v>49</v>
      </c>
      <c r="C27" s="1132">
        <v>4450</v>
      </c>
      <c r="D27" s="926">
        <v>300</v>
      </c>
      <c r="E27" s="277">
        <v>4750</v>
      </c>
      <c r="F27" s="429">
        <v>3485</v>
      </c>
      <c r="G27" s="277">
        <v>260</v>
      </c>
      <c r="H27" s="277">
        <v>3745</v>
      </c>
      <c r="I27" s="429">
        <v>965</v>
      </c>
      <c r="J27" s="277">
        <v>40</v>
      </c>
      <c r="K27" s="277">
        <v>1005</v>
      </c>
      <c r="L27" s="19"/>
      <c r="M27"/>
      <c r="N27"/>
      <c r="O27"/>
    </row>
    <row r="28" spans="1:15" x14ac:dyDescent="0.2">
      <c r="A28" s="60">
        <v>35</v>
      </c>
      <c r="B28" s="61" t="s">
        <v>91</v>
      </c>
      <c r="C28" s="1132">
        <v>2945</v>
      </c>
      <c r="D28" s="926">
        <v>150</v>
      </c>
      <c r="E28" s="277">
        <v>3100</v>
      </c>
      <c r="F28" s="429">
        <v>1845</v>
      </c>
      <c r="G28" s="277">
        <v>130</v>
      </c>
      <c r="H28" s="277">
        <v>1975</v>
      </c>
      <c r="I28" s="429">
        <v>1100</v>
      </c>
      <c r="J28" s="277">
        <v>20</v>
      </c>
      <c r="K28" s="277">
        <v>1120</v>
      </c>
      <c r="L28" s="19"/>
      <c r="M28"/>
      <c r="N28"/>
      <c r="O28"/>
    </row>
    <row r="29" spans="1:15" x14ac:dyDescent="0.2">
      <c r="A29" s="60">
        <v>36</v>
      </c>
      <c r="B29" s="61" t="s">
        <v>50</v>
      </c>
      <c r="C29" s="1132">
        <v>3860</v>
      </c>
      <c r="D29" s="926">
        <v>175</v>
      </c>
      <c r="E29" s="277">
        <v>4035</v>
      </c>
      <c r="F29" s="429">
        <v>2640</v>
      </c>
      <c r="G29" s="277">
        <v>150</v>
      </c>
      <c r="H29" s="277">
        <v>2790</v>
      </c>
      <c r="I29" s="429">
        <v>1220</v>
      </c>
      <c r="J29" s="277">
        <v>25</v>
      </c>
      <c r="K29" s="277">
        <v>1245</v>
      </c>
      <c r="L29" s="19"/>
      <c r="M29"/>
      <c r="N29"/>
      <c r="O29"/>
    </row>
    <row r="30" spans="1:15" x14ac:dyDescent="0.2">
      <c r="A30" s="60">
        <v>41</v>
      </c>
      <c r="B30" s="61" t="s">
        <v>51</v>
      </c>
      <c r="C30" s="1132">
        <v>3340</v>
      </c>
      <c r="D30" s="926">
        <v>150</v>
      </c>
      <c r="E30" s="277">
        <v>3490</v>
      </c>
      <c r="F30" s="429">
        <v>2755</v>
      </c>
      <c r="G30" s="277">
        <v>135</v>
      </c>
      <c r="H30" s="277">
        <v>2890</v>
      </c>
      <c r="I30" s="429">
        <v>585</v>
      </c>
      <c r="J30" s="277">
        <v>15</v>
      </c>
      <c r="K30" s="277">
        <v>600</v>
      </c>
      <c r="L30" s="19"/>
      <c r="M30"/>
      <c r="N30"/>
      <c r="O30"/>
    </row>
    <row r="31" spans="1:15" x14ac:dyDescent="0.2">
      <c r="A31" s="60">
        <v>42</v>
      </c>
      <c r="B31" s="61" t="s">
        <v>52</v>
      </c>
      <c r="C31" s="1132">
        <v>3295</v>
      </c>
      <c r="D31" s="926">
        <v>175</v>
      </c>
      <c r="E31" s="277">
        <v>3470</v>
      </c>
      <c r="F31" s="429">
        <v>2885</v>
      </c>
      <c r="G31" s="277">
        <v>160</v>
      </c>
      <c r="H31" s="277">
        <v>3045</v>
      </c>
      <c r="I31" s="429">
        <v>410</v>
      </c>
      <c r="J31" s="277">
        <v>15</v>
      </c>
      <c r="K31" s="277">
        <v>425</v>
      </c>
      <c r="L31" s="19"/>
      <c r="M31"/>
      <c r="N31"/>
      <c r="O31"/>
    </row>
    <row r="32" spans="1:15" x14ac:dyDescent="0.2">
      <c r="A32" s="60">
        <v>43</v>
      </c>
      <c r="B32" s="61" t="s">
        <v>53</v>
      </c>
      <c r="C32" s="1132">
        <v>5790</v>
      </c>
      <c r="D32" s="926">
        <v>305</v>
      </c>
      <c r="E32" s="277">
        <v>6095</v>
      </c>
      <c r="F32" s="429">
        <v>4160</v>
      </c>
      <c r="G32" s="277">
        <v>255</v>
      </c>
      <c r="H32" s="277">
        <v>4420</v>
      </c>
      <c r="I32" s="429">
        <v>1625</v>
      </c>
      <c r="J32" s="277">
        <v>50</v>
      </c>
      <c r="K32" s="277">
        <v>1675</v>
      </c>
      <c r="L32" s="19"/>
      <c r="M32"/>
      <c r="N32"/>
      <c r="O32"/>
    </row>
    <row r="33" spans="1:15" x14ac:dyDescent="0.2">
      <c r="A33" s="60">
        <v>44</v>
      </c>
      <c r="B33" s="61" t="s">
        <v>54</v>
      </c>
      <c r="C33" s="1132">
        <v>4080</v>
      </c>
      <c r="D33" s="926">
        <v>305</v>
      </c>
      <c r="E33" s="277">
        <v>4385</v>
      </c>
      <c r="F33" s="429">
        <v>3090</v>
      </c>
      <c r="G33" s="277">
        <v>285</v>
      </c>
      <c r="H33" s="277">
        <v>3375</v>
      </c>
      <c r="I33" s="429">
        <v>990</v>
      </c>
      <c r="J33" s="277">
        <v>20</v>
      </c>
      <c r="K33" s="277">
        <v>1010</v>
      </c>
      <c r="L33" s="19"/>
      <c r="M33"/>
      <c r="N33"/>
      <c r="O33"/>
    </row>
    <row r="34" spans="1:15" x14ac:dyDescent="0.2">
      <c r="A34" s="60">
        <v>45</v>
      </c>
      <c r="B34" s="61" t="s">
        <v>414</v>
      </c>
      <c r="C34" s="1132">
        <v>210</v>
      </c>
      <c r="D34" s="926">
        <v>40</v>
      </c>
      <c r="E34" s="277">
        <v>250</v>
      </c>
      <c r="F34" s="429">
        <v>115</v>
      </c>
      <c r="G34" s="277">
        <v>40</v>
      </c>
      <c r="H34" s="277">
        <v>155</v>
      </c>
      <c r="I34" s="429">
        <v>90</v>
      </c>
      <c r="J34" s="277">
        <v>0</v>
      </c>
      <c r="K34" s="277">
        <v>95</v>
      </c>
      <c r="L34" s="19"/>
      <c r="M34"/>
      <c r="N34"/>
      <c r="O34"/>
    </row>
    <row r="35" spans="1:15" x14ac:dyDescent="0.2">
      <c r="A35" s="60">
        <v>46</v>
      </c>
      <c r="B35" s="61" t="s">
        <v>56</v>
      </c>
      <c r="C35" s="1132">
        <v>1000</v>
      </c>
      <c r="D35" s="926">
        <v>25</v>
      </c>
      <c r="E35" s="277">
        <v>1025</v>
      </c>
      <c r="F35" s="429">
        <v>635</v>
      </c>
      <c r="G35" s="277">
        <v>25</v>
      </c>
      <c r="H35" s="277">
        <v>660</v>
      </c>
      <c r="I35" s="429">
        <v>365</v>
      </c>
      <c r="J35" s="277">
        <v>0</v>
      </c>
      <c r="K35" s="277">
        <v>365</v>
      </c>
      <c r="L35" s="19"/>
      <c r="M35"/>
      <c r="N35"/>
      <c r="O35"/>
    </row>
    <row r="36" spans="1:15" x14ac:dyDescent="0.2">
      <c r="A36" s="60">
        <v>47</v>
      </c>
      <c r="B36" s="61" t="s">
        <v>57</v>
      </c>
      <c r="C36" s="1132">
        <v>925</v>
      </c>
      <c r="D36" s="926">
        <v>30</v>
      </c>
      <c r="E36" s="277">
        <v>960</v>
      </c>
      <c r="F36" s="429">
        <v>880</v>
      </c>
      <c r="G36" s="277">
        <v>30</v>
      </c>
      <c r="H36" s="277">
        <v>910</v>
      </c>
      <c r="I36" s="429">
        <v>45</v>
      </c>
      <c r="J36" s="277">
        <v>0</v>
      </c>
      <c r="K36" s="277">
        <v>50</v>
      </c>
      <c r="L36" s="19"/>
      <c r="M36"/>
      <c r="N36"/>
      <c r="O36"/>
    </row>
    <row r="37" spans="1:15" x14ac:dyDescent="0.2">
      <c r="A37" s="60">
        <v>48</v>
      </c>
      <c r="B37" s="61" t="s">
        <v>58</v>
      </c>
      <c r="C37" s="1132">
        <v>10</v>
      </c>
      <c r="D37" s="926">
        <v>0</v>
      </c>
      <c r="E37" s="277">
        <v>10</v>
      </c>
      <c r="F37" s="429">
        <v>5</v>
      </c>
      <c r="G37" s="277">
        <v>0</v>
      </c>
      <c r="H37" s="277">
        <v>5</v>
      </c>
      <c r="I37" s="429">
        <v>5</v>
      </c>
      <c r="J37" s="277">
        <v>0</v>
      </c>
      <c r="K37" s="277">
        <v>5</v>
      </c>
      <c r="L37" s="19"/>
      <c r="M37"/>
      <c r="N37"/>
      <c r="O37"/>
    </row>
    <row r="38" spans="1:15" x14ac:dyDescent="0.2">
      <c r="A38" s="60">
        <v>51</v>
      </c>
      <c r="B38" s="61" t="s">
        <v>59</v>
      </c>
      <c r="C38" s="1132">
        <v>2255</v>
      </c>
      <c r="D38" s="926">
        <v>130</v>
      </c>
      <c r="E38" s="277">
        <v>2385</v>
      </c>
      <c r="F38" s="429">
        <v>2100</v>
      </c>
      <c r="G38" s="277">
        <v>125</v>
      </c>
      <c r="H38" s="277">
        <v>2230</v>
      </c>
      <c r="I38" s="429">
        <v>155</v>
      </c>
      <c r="J38" s="277">
        <v>5</v>
      </c>
      <c r="K38" s="277">
        <v>160</v>
      </c>
      <c r="L38" s="19"/>
      <c r="M38"/>
      <c r="N38"/>
      <c r="O38"/>
    </row>
    <row r="39" spans="1:15" x14ac:dyDescent="0.2">
      <c r="A39" s="60">
        <v>52</v>
      </c>
      <c r="B39" s="61" t="s">
        <v>132</v>
      </c>
      <c r="C39" s="1132">
        <v>3225</v>
      </c>
      <c r="D39" s="926">
        <v>215</v>
      </c>
      <c r="E39" s="277">
        <v>3440</v>
      </c>
      <c r="F39" s="429">
        <v>2820</v>
      </c>
      <c r="G39" s="277">
        <v>210</v>
      </c>
      <c r="H39" s="277">
        <v>3030</v>
      </c>
      <c r="I39" s="429">
        <v>405</v>
      </c>
      <c r="J39" s="277">
        <v>5</v>
      </c>
      <c r="K39" s="277">
        <v>410</v>
      </c>
      <c r="L39" s="19"/>
      <c r="M39"/>
      <c r="N39"/>
      <c r="O39"/>
    </row>
    <row r="40" spans="1:15" x14ac:dyDescent="0.2">
      <c r="A40" s="60">
        <v>53</v>
      </c>
      <c r="B40" s="61" t="s">
        <v>60</v>
      </c>
      <c r="C40" s="1132">
        <v>1905</v>
      </c>
      <c r="D40" s="926">
        <v>85</v>
      </c>
      <c r="E40" s="277">
        <v>1990</v>
      </c>
      <c r="F40" s="429">
        <v>1750</v>
      </c>
      <c r="G40" s="277">
        <v>85</v>
      </c>
      <c r="H40" s="277">
        <v>1835</v>
      </c>
      <c r="I40" s="429">
        <v>150</v>
      </c>
      <c r="J40" s="277">
        <v>5</v>
      </c>
      <c r="K40" s="277">
        <v>155</v>
      </c>
      <c r="L40" s="19"/>
      <c r="M40"/>
      <c r="N40"/>
      <c r="O40"/>
    </row>
    <row r="41" spans="1:15" x14ac:dyDescent="0.2">
      <c r="A41" s="60">
        <v>54</v>
      </c>
      <c r="B41" s="61" t="s">
        <v>135</v>
      </c>
      <c r="C41" s="1132">
        <v>620</v>
      </c>
      <c r="D41" s="926">
        <v>25</v>
      </c>
      <c r="E41" s="277">
        <v>645</v>
      </c>
      <c r="F41" s="429">
        <v>550</v>
      </c>
      <c r="G41" s="277">
        <v>20</v>
      </c>
      <c r="H41" s="277">
        <v>575</v>
      </c>
      <c r="I41" s="429">
        <v>65</v>
      </c>
      <c r="J41" s="277">
        <v>5</v>
      </c>
      <c r="K41" s="277">
        <v>70</v>
      </c>
      <c r="L41" s="19"/>
      <c r="M41"/>
      <c r="N41"/>
      <c r="O41"/>
    </row>
    <row r="42" spans="1:15" x14ac:dyDescent="0.2">
      <c r="A42" s="60">
        <v>55</v>
      </c>
      <c r="B42" s="61" t="s">
        <v>166</v>
      </c>
      <c r="C42" s="1132">
        <v>2830</v>
      </c>
      <c r="D42" s="926">
        <v>205</v>
      </c>
      <c r="E42" s="277">
        <v>3035</v>
      </c>
      <c r="F42" s="429">
        <v>2425</v>
      </c>
      <c r="G42" s="277">
        <v>180</v>
      </c>
      <c r="H42" s="277">
        <v>2610</v>
      </c>
      <c r="I42" s="429">
        <v>405</v>
      </c>
      <c r="J42" s="277">
        <v>20</v>
      </c>
      <c r="K42" s="277">
        <v>430</v>
      </c>
      <c r="L42" s="19"/>
      <c r="M42"/>
      <c r="N42"/>
      <c r="O42"/>
    </row>
    <row r="43" spans="1:15" x14ac:dyDescent="0.2">
      <c r="A43" s="60">
        <v>61</v>
      </c>
      <c r="B43" s="61" t="s">
        <v>64</v>
      </c>
      <c r="C43" s="1132">
        <v>2330</v>
      </c>
      <c r="D43" s="926">
        <v>105</v>
      </c>
      <c r="E43" s="277">
        <v>2430</v>
      </c>
      <c r="F43" s="429">
        <v>2170</v>
      </c>
      <c r="G43" s="277">
        <v>95</v>
      </c>
      <c r="H43" s="277">
        <v>2265</v>
      </c>
      <c r="I43" s="429">
        <v>160</v>
      </c>
      <c r="J43" s="277">
        <v>5</v>
      </c>
      <c r="K43" s="277">
        <v>165</v>
      </c>
      <c r="L43" s="19"/>
      <c r="M43"/>
      <c r="N43"/>
      <c r="O43"/>
    </row>
    <row r="44" spans="1:15" x14ac:dyDescent="0.2">
      <c r="A44" s="60">
        <v>62</v>
      </c>
      <c r="B44" s="61" t="s">
        <v>65</v>
      </c>
      <c r="C44" s="1132">
        <v>965</v>
      </c>
      <c r="D44" s="926">
        <v>30</v>
      </c>
      <c r="E44" s="277">
        <v>1000</v>
      </c>
      <c r="F44" s="429">
        <v>920</v>
      </c>
      <c r="G44" s="277">
        <v>30</v>
      </c>
      <c r="H44" s="277">
        <v>955</v>
      </c>
      <c r="I44" s="429">
        <v>45</v>
      </c>
      <c r="J44" s="277">
        <v>0</v>
      </c>
      <c r="K44" s="277">
        <v>45</v>
      </c>
      <c r="L44" s="19"/>
      <c r="M44"/>
      <c r="N44"/>
      <c r="O44"/>
    </row>
    <row r="45" spans="1:15" x14ac:dyDescent="0.2">
      <c r="A45" s="60">
        <v>63</v>
      </c>
      <c r="B45" s="61" t="s">
        <v>66</v>
      </c>
      <c r="C45" s="1132">
        <v>580</v>
      </c>
      <c r="D45" s="926">
        <v>25</v>
      </c>
      <c r="E45" s="277">
        <v>605</v>
      </c>
      <c r="F45" s="429">
        <v>570</v>
      </c>
      <c r="G45" s="277">
        <v>25</v>
      </c>
      <c r="H45" s="277">
        <v>590</v>
      </c>
      <c r="I45" s="429">
        <v>15</v>
      </c>
      <c r="J45" s="277">
        <v>0</v>
      </c>
      <c r="K45" s="277">
        <v>15</v>
      </c>
      <c r="L45" s="19"/>
      <c r="M45"/>
      <c r="N45"/>
      <c r="O45"/>
    </row>
    <row r="46" spans="1:15" x14ac:dyDescent="0.2">
      <c r="A46" s="60">
        <v>64</v>
      </c>
      <c r="B46" s="61" t="s">
        <v>67</v>
      </c>
      <c r="C46" s="1132">
        <v>340</v>
      </c>
      <c r="D46" s="926">
        <v>10</v>
      </c>
      <c r="E46" s="277">
        <v>350</v>
      </c>
      <c r="F46" s="429">
        <v>320</v>
      </c>
      <c r="G46" s="277">
        <v>10</v>
      </c>
      <c r="H46" s="277">
        <v>325</v>
      </c>
      <c r="I46" s="429">
        <v>25</v>
      </c>
      <c r="J46" s="277">
        <v>0</v>
      </c>
      <c r="K46" s="277">
        <v>25</v>
      </c>
      <c r="L46" s="19"/>
      <c r="M46"/>
      <c r="N46"/>
      <c r="O46"/>
    </row>
    <row r="47" spans="1:15" x14ac:dyDescent="0.2">
      <c r="A47" s="60">
        <v>65</v>
      </c>
      <c r="B47" s="61" t="s">
        <v>68</v>
      </c>
      <c r="C47" s="1132">
        <v>590</v>
      </c>
      <c r="D47" s="926">
        <v>20</v>
      </c>
      <c r="E47" s="277">
        <v>610</v>
      </c>
      <c r="F47" s="429">
        <v>535</v>
      </c>
      <c r="G47" s="277">
        <v>20</v>
      </c>
      <c r="H47" s="277">
        <v>555</v>
      </c>
      <c r="I47" s="429">
        <v>55</v>
      </c>
      <c r="J47" s="277">
        <v>0</v>
      </c>
      <c r="K47" s="277">
        <v>55</v>
      </c>
      <c r="L47" s="19"/>
      <c r="M47"/>
      <c r="N47"/>
      <c r="O47"/>
    </row>
    <row r="48" spans="1:15" x14ac:dyDescent="0.2">
      <c r="A48" s="60">
        <v>66</v>
      </c>
      <c r="B48" s="61" t="s">
        <v>69</v>
      </c>
      <c r="C48" s="1132">
        <v>2390</v>
      </c>
      <c r="D48" s="926">
        <v>125</v>
      </c>
      <c r="E48" s="277">
        <v>2520</v>
      </c>
      <c r="F48" s="429">
        <v>2185</v>
      </c>
      <c r="G48" s="277">
        <v>120</v>
      </c>
      <c r="H48" s="277">
        <v>2305</v>
      </c>
      <c r="I48" s="429">
        <v>205</v>
      </c>
      <c r="J48" s="277">
        <v>5</v>
      </c>
      <c r="K48" s="277">
        <v>210</v>
      </c>
      <c r="L48" s="19"/>
      <c r="M48"/>
      <c r="N48"/>
      <c r="O48"/>
    </row>
    <row r="49" spans="1:15" x14ac:dyDescent="0.2">
      <c r="A49" s="60">
        <v>71</v>
      </c>
      <c r="B49" s="61" t="s">
        <v>70</v>
      </c>
      <c r="C49" s="1132">
        <v>1710</v>
      </c>
      <c r="D49" s="926">
        <v>110</v>
      </c>
      <c r="E49" s="277">
        <v>1820</v>
      </c>
      <c r="F49" s="429">
        <v>1485</v>
      </c>
      <c r="G49" s="277">
        <v>105</v>
      </c>
      <c r="H49" s="277">
        <v>1595</v>
      </c>
      <c r="I49" s="429">
        <v>225</v>
      </c>
      <c r="J49" s="277">
        <v>0</v>
      </c>
      <c r="K49" s="277">
        <v>225</v>
      </c>
      <c r="L49" s="19"/>
      <c r="M49"/>
      <c r="N49"/>
      <c r="O49"/>
    </row>
    <row r="50" spans="1:15" x14ac:dyDescent="0.2">
      <c r="A50" s="60">
        <v>72</v>
      </c>
      <c r="B50" s="61" t="s">
        <v>71</v>
      </c>
      <c r="C50" s="1132">
        <v>2965</v>
      </c>
      <c r="D50" s="926">
        <v>160</v>
      </c>
      <c r="E50" s="277">
        <v>3125</v>
      </c>
      <c r="F50" s="429">
        <v>2665</v>
      </c>
      <c r="G50" s="277">
        <v>145</v>
      </c>
      <c r="H50" s="277">
        <v>2815</v>
      </c>
      <c r="I50" s="429">
        <v>300</v>
      </c>
      <c r="J50" s="277">
        <v>15</v>
      </c>
      <c r="K50" s="277">
        <v>315</v>
      </c>
      <c r="L50" s="19"/>
      <c r="M50"/>
      <c r="N50"/>
      <c r="O50"/>
    </row>
    <row r="51" spans="1:15" x14ac:dyDescent="0.2">
      <c r="A51" s="60">
        <v>81</v>
      </c>
      <c r="B51" s="61" t="s">
        <v>5</v>
      </c>
      <c r="C51" s="1132">
        <v>1485</v>
      </c>
      <c r="D51" s="926">
        <v>80</v>
      </c>
      <c r="E51" s="277">
        <v>1560</v>
      </c>
      <c r="F51" s="429">
        <v>1260</v>
      </c>
      <c r="G51" s="277">
        <v>75</v>
      </c>
      <c r="H51" s="277">
        <v>1335</v>
      </c>
      <c r="I51" s="429">
        <v>220</v>
      </c>
      <c r="J51" s="277">
        <v>5</v>
      </c>
      <c r="K51" s="277">
        <v>225</v>
      </c>
      <c r="L51" s="19"/>
      <c r="M51"/>
      <c r="N51"/>
      <c r="O51"/>
    </row>
    <row r="52" spans="1:15" x14ac:dyDescent="0.2">
      <c r="A52" s="60">
        <v>82</v>
      </c>
      <c r="B52" s="61" t="s">
        <v>72</v>
      </c>
      <c r="C52" s="1132">
        <v>2455</v>
      </c>
      <c r="D52" s="926">
        <v>135</v>
      </c>
      <c r="E52" s="277">
        <v>2585</v>
      </c>
      <c r="F52" s="429">
        <v>1910</v>
      </c>
      <c r="G52" s="277">
        <v>120</v>
      </c>
      <c r="H52" s="277">
        <v>2030</v>
      </c>
      <c r="I52" s="429">
        <v>540</v>
      </c>
      <c r="J52" s="277">
        <v>15</v>
      </c>
      <c r="K52" s="277">
        <v>555</v>
      </c>
      <c r="L52" s="19"/>
      <c r="M52"/>
      <c r="N52"/>
      <c r="O52"/>
    </row>
    <row r="53" spans="1:15" x14ac:dyDescent="0.2">
      <c r="A53" s="60">
        <v>83</v>
      </c>
      <c r="B53" s="61" t="s">
        <v>73</v>
      </c>
      <c r="C53" s="1132">
        <v>1570</v>
      </c>
      <c r="D53" s="926">
        <v>85</v>
      </c>
      <c r="E53" s="277">
        <v>1650</v>
      </c>
      <c r="F53" s="429">
        <v>1320</v>
      </c>
      <c r="G53" s="277">
        <v>80</v>
      </c>
      <c r="H53" s="277">
        <v>1395</v>
      </c>
      <c r="I53" s="429">
        <v>250</v>
      </c>
      <c r="J53" s="277">
        <v>5</v>
      </c>
      <c r="K53" s="277">
        <v>255</v>
      </c>
      <c r="L53" s="19"/>
      <c r="M53"/>
      <c r="N53"/>
      <c r="O53"/>
    </row>
    <row r="54" spans="1:15" x14ac:dyDescent="0.2">
      <c r="A54" s="60">
        <v>91</v>
      </c>
      <c r="B54" s="61" t="s">
        <v>74</v>
      </c>
      <c r="C54" s="1132">
        <v>1455</v>
      </c>
      <c r="D54" s="926">
        <v>85</v>
      </c>
      <c r="E54" s="277">
        <v>1540</v>
      </c>
      <c r="F54" s="429">
        <v>1170</v>
      </c>
      <c r="G54" s="277">
        <v>75</v>
      </c>
      <c r="H54" s="277">
        <v>1250</v>
      </c>
      <c r="I54" s="429">
        <v>285</v>
      </c>
      <c r="J54" s="277">
        <v>10</v>
      </c>
      <c r="K54" s="277">
        <v>295</v>
      </c>
      <c r="L54" s="19"/>
      <c r="M54"/>
      <c r="N54"/>
      <c r="O54"/>
    </row>
    <row r="55" spans="1:15" x14ac:dyDescent="0.2">
      <c r="A55" s="60">
        <v>92</v>
      </c>
      <c r="B55" s="61" t="s">
        <v>352</v>
      </c>
      <c r="C55" s="1132">
        <v>175</v>
      </c>
      <c r="D55" s="926">
        <v>0</v>
      </c>
      <c r="E55" s="277">
        <v>180</v>
      </c>
      <c r="F55" s="429">
        <v>25</v>
      </c>
      <c r="G55" s="277">
        <v>0</v>
      </c>
      <c r="H55" s="277">
        <v>25</v>
      </c>
      <c r="I55" s="429">
        <v>155</v>
      </c>
      <c r="J55" s="277">
        <v>0</v>
      </c>
      <c r="K55" s="277">
        <v>155</v>
      </c>
      <c r="L55" s="19"/>
      <c r="M55"/>
      <c r="N55"/>
      <c r="O55"/>
    </row>
    <row r="56" spans="1:15" x14ac:dyDescent="0.2">
      <c r="A56" s="60">
        <v>93</v>
      </c>
      <c r="B56" s="61" t="s">
        <v>76</v>
      </c>
      <c r="C56" s="1132">
        <v>1585</v>
      </c>
      <c r="D56" s="926">
        <v>80</v>
      </c>
      <c r="E56" s="277">
        <v>1665</v>
      </c>
      <c r="F56" s="429">
        <v>1330</v>
      </c>
      <c r="G56" s="277">
        <v>75</v>
      </c>
      <c r="H56" s="277">
        <v>1405</v>
      </c>
      <c r="I56" s="429">
        <v>260</v>
      </c>
      <c r="J56" s="277">
        <v>5</v>
      </c>
      <c r="K56" s="277">
        <v>260</v>
      </c>
      <c r="L56" s="19"/>
      <c r="M56"/>
      <c r="N56"/>
      <c r="O56"/>
    </row>
    <row r="57" spans="1:15" x14ac:dyDescent="0.2">
      <c r="A57" s="60">
        <v>94</v>
      </c>
      <c r="B57" s="61" t="s">
        <v>77</v>
      </c>
      <c r="C57" s="1132">
        <v>2165</v>
      </c>
      <c r="D57" s="926">
        <v>100</v>
      </c>
      <c r="E57" s="277">
        <v>2265</v>
      </c>
      <c r="F57" s="429">
        <v>1870</v>
      </c>
      <c r="G57" s="277">
        <v>95</v>
      </c>
      <c r="H57" s="277">
        <v>1965</v>
      </c>
      <c r="I57" s="429">
        <v>295</v>
      </c>
      <c r="J57" s="277">
        <v>5</v>
      </c>
      <c r="K57" s="277">
        <v>300</v>
      </c>
      <c r="L57" s="19"/>
      <c r="M57"/>
      <c r="N57"/>
      <c r="O57"/>
    </row>
    <row r="58" spans="1:15" x14ac:dyDescent="0.2">
      <c r="A58" s="60">
        <v>101</v>
      </c>
      <c r="B58" s="61" t="s">
        <v>78</v>
      </c>
      <c r="C58" s="1132">
        <v>3135</v>
      </c>
      <c r="D58" s="926">
        <v>140</v>
      </c>
      <c r="E58" s="277">
        <v>3275</v>
      </c>
      <c r="F58" s="429">
        <v>2935</v>
      </c>
      <c r="G58" s="277">
        <v>135</v>
      </c>
      <c r="H58" s="277">
        <v>3070</v>
      </c>
      <c r="I58" s="429">
        <v>200</v>
      </c>
      <c r="J58" s="277">
        <v>5</v>
      </c>
      <c r="K58" s="277">
        <v>200</v>
      </c>
      <c r="L58" s="19"/>
      <c r="M58"/>
      <c r="N58"/>
      <c r="O58"/>
    </row>
    <row r="59" spans="1:15" x14ac:dyDescent="0.2">
      <c r="A59" s="60">
        <v>102</v>
      </c>
      <c r="B59" s="61" t="s">
        <v>79</v>
      </c>
      <c r="C59" s="1132">
        <v>105</v>
      </c>
      <c r="D59" s="926">
        <v>0</v>
      </c>
      <c r="E59" s="277">
        <v>105</v>
      </c>
      <c r="F59" s="429">
        <v>100</v>
      </c>
      <c r="G59" s="277">
        <v>0</v>
      </c>
      <c r="H59" s="277">
        <v>100</v>
      </c>
      <c r="I59" s="429">
        <v>5</v>
      </c>
      <c r="J59" s="277">
        <v>0</v>
      </c>
      <c r="K59" s="277">
        <v>5</v>
      </c>
      <c r="L59" s="19"/>
      <c r="M59"/>
      <c r="N59"/>
      <c r="O59"/>
    </row>
    <row r="60" spans="1:15" x14ac:dyDescent="0.2">
      <c r="A60" s="60">
        <v>103</v>
      </c>
      <c r="B60" s="61" t="s">
        <v>80</v>
      </c>
      <c r="C60" s="1132">
        <v>880</v>
      </c>
      <c r="D60" s="926">
        <v>20</v>
      </c>
      <c r="E60" s="277">
        <v>900</v>
      </c>
      <c r="F60" s="429">
        <v>780</v>
      </c>
      <c r="G60" s="277">
        <v>20</v>
      </c>
      <c r="H60" s="277">
        <v>795</v>
      </c>
      <c r="I60" s="429">
        <v>105</v>
      </c>
      <c r="J60" s="277">
        <v>0</v>
      </c>
      <c r="K60" s="277">
        <v>105</v>
      </c>
      <c r="L60" s="19"/>
      <c r="M60"/>
      <c r="N60"/>
      <c r="O60"/>
    </row>
    <row r="61" spans="1:15" x14ac:dyDescent="0.2">
      <c r="A61" s="60">
        <v>105</v>
      </c>
      <c r="B61" s="61" t="s">
        <v>81</v>
      </c>
      <c r="C61" s="1132">
        <v>550</v>
      </c>
      <c r="D61" s="926">
        <v>25</v>
      </c>
      <c r="E61" s="277">
        <v>570</v>
      </c>
      <c r="F61" s="429">
        <v>500</v>
      </c>
      <c r="G61" s="277">
        <v>25</v>
      </c>
      <c r="H61" s="277">
        <v>525</v>
      </c>
      <c r="I61" s="429">
        <v>50</v>
      </c>
      <c r="J61" s="277">
        <v>0</v>
      </c>
      <c r="K61" s="277">
        <v>50</v>
      </c>
      <c r="L61" s="19"/>
      <c r="M61"/>
      <c r="N61"/>
      <c r="O61"/>
    </row>
    <row r="62" spans="1:15" x14ac:dyDescent="0.2">
      <c r="A62" s="60">
        <v>106</v>
      </c>
      <c r="B62" s="61" t="s">
        <v>82</v>
      </c>
      <c r="C62" s="1132">
        <v>955</v>
      </c>
      <c r="D62" s="926">
        <v>45</v>
      </c>
      <c r="E62" s="277">
        <v>1000</v>
      </c>
      <c r="F62" s="429">
        <v>880</v>
      </c>
      <c r="G62" s="277">
        <v>45</v>
      </c>
      <c r="H62" s="277">
        <v>920</v>
      </c>
      <c r="I62" s="429">
        <v>75</v>
      </c>
      <c r="J62" s="277">
        <v>0</v>
      </c>
      <c r="K62" s="277">
        <v>75</v>
      </c>
      <c r="L62" s="19"/>
      <c r="M62"/>
      <c r="N62"/>
      <c r="O62"/>
    </row>
    <row r="63" spans="1:15" x14ac:dyDescent="0.2">
      <c r="A63" s="60">
        <v>107</v>
      </c>
      <c r="B63" s="61" t="s">
        <v>83</v>
      </c>
      <c r="C63" s="1132">
        <v>2125</v>
      </c>
      <c r="D63" s="926">
        <v>105</v>
      </c>
      <c r="E63" s="277">
        <v>2225</v>
      </c>
      <c r="F63" s="429">
        <v>1975</v>
      </c>
      <c r="G63" s="277">
        <v>100</v>
      </c>
      <c r="H63" s="277">
        <v>2075</v>
      </c>
      <c r="I63" s="429">
        <v>150</v>
      </c>
      <c r="J63" s="277">
        <v>5</v>
      </c>
      <c r="K63" s="277">
        <v>150</v>
      </c>
      <c r="L63" s="19"/>
      <c r="M63"/>
      <c r="N63"/>
      <c r="O63"/>
    </row>
    <row r="64" spans="1:15" x14ac:dyDescent="0.2">
      <c r="A64" s="60">
        <v>108</v>
      </c>
      <c r="B64" s="61" t="s">
        <v>415</v>
      </c>
      <c r="C64" s="1132">
        <v>1075</v>
      </c>
      <c r="D64" s="926">
        <v>60</v>
      </c>
      <c r="E64" s="277">
        <v>1130</v>
      </c>
      <c r="F64" s="429">
        <v>935</v>
      </c>
      <c r="G64" s="277">
        <v>60</v>
      </c>
      <c r="H64" s="277">
        <v>995</v>
      </c>
      <c r="I64" s="429">
        <v>135</v>
      </c>
      <c r="J64" s="277">
        <v>0</v>
      </c>
      <c r="K64" s="277">
        <v>135</v>
      </c>
      <c r="L64" s="19"/>
      <c r="M64"/>
      <c r="N64"/>
      <c r="O64"/>
    </row>
    <row r="65" spans="1:15" x14ac:dyDescent="0.2">
      <c r="A65" s="60">
        <v>109</v>
      </c>
      <c r="B65" s="61" t="s">
        <v>145</v>
      </c>
      <c r="C65" s="1132">
        <v>525</v>
      </c>
      <c r="D65" s="926">
        <v>20</v>
      </c>
      <c r="E65" s="277">
        <v>540</v>
      </c>
      <c r="F65" s="429">
        <v>510</v>
      </c>
      <c r="G65" s="277">
        <v>15</v>
      </c>
      <c r="H65" s="277">
        <v>525</v>
      </c>
      <c r="I65" s="429">
        <v>15</v>
      </c>
      <c r="J65" s="277">
        <v>0</v>
      </c>
      <c r="K65" s="277">
        <v>15</v>
      </c>
      <c r="L65" s="19"/>
      <c r="M65"/>
      <c r="N65"/>
      <c r="O65"/>
    </row>
    <row r="66" spans="1:15" x14ac:dyDescent="0.2">
      <c r="A66" s="60">
        <v>111</v>
      </c>
      <c r="B66" s="61" t="s">
        <v>85</v>
      </c>
      <c r="C66" s="1132">
        <v>4575</v>
      </c>
      <c r="D66" s="926">
        <v>350</v>
      </c>
      <c r="E66" s="277">
        <v>4930</v>
      </c>
      <c r="F66" s="429">
        <v>3635</v>
      </c>
      <c r="G66" s="277">
        <v>325</v>
      </c>
      <c r="H66" s="277">
        <v>3960</v>
      </c>
      <c r="I66" s="429">
        <v>940</v>
      </c>
      <c r="J66" s="277">
        <v>25</v>
      </c>
      <c r="K66" s="277">
        <v>965</v>
      </c>
      <c r="L66" s="19"/>
      <c r="M66"/>
      <c r="N66"/>
      <c r="O66"/>
    </row>
    <row r="67" spans="1:15" x14ac:dyDescent="0.2">
      <c r="A67" s="60">
        <v>112</v>
      </c>
      <c r="B67" s="61" t="s">
        <v>86</v>
      </c>
      <c r="C67" s="1132">
        <v>5570</v>
      </c>
      <c r="D67" s="926">
        <v>380</v>
      </c>
      <c r="E67" s="277">
        <v>5945</v>
      </c>
      <c r="F67" s="429">
        <v>4535</v>
      </c>
      <c r="G67" s="277">
        <v>370</v>
      </c>
      <c r="H67" s="277">
        <v>4905</v>
      </c>
      <c r="I67" s="429">
        <v>1030</v>
      </c>
      <c r="J67" s="277">
        <v>10</v>
      </c>
      <c r="K67" s="277">
        <v>1040</v>
      </c>
      <c r="L67" s="19"/>
      <c r="M67"/>
      <c r="N67"/>
      <c r="O67"/>
    </row>
    <row r="68" spans="1:15" x14ac:dyDescent="0.2">
      <c r="A68" s="60">
        <v>113</v>
      </c>
      <c r="B68" s="61" t="s">
        <v>87</v>
      </c>
      <c r="C68" s="1132">
        <v>485</v>
      </c>
      <c r="D68" s="926">
        <v>15</v>
      </c>
      <c r="E68" s="277">
        <v>500</v>
      </c>
      <c r="F68" s="429">
        <v>395</v>
      </c>
      <c r="G68" s="277">
        <v>15</v>
      </c>
      <c r="H68" s="277">
        <v>410</v>
      </c>
      <c r="I68" s="429">
        <v>85</v>
      </c>
      <c r="J68" s="277">
        <v>0</v>
      </c>
      <c r="K68" s="277">
        <v>90</v>
      </c>
      <c r="L68" s="19"/>
      <c r="M68"/>
      <c r="N68"/>
      <c r="O68"/>
    </row>
    <row r="69" spans="1:15" x14ac:dyDescent="0.2">
      <c r="A69" s="60">
        <v>121</v>
      </c>
      <c r="B69" s="61" t="s">
        <v>61</v>
      </c>
      <c r="C69" s="1132">
        <v>5880</v>
      </c>
      <c r="D69" s="926">
        <v>425</v>
      </c>
      <c r="E69" s="277">
        <v>6305</v>
      </c>
      <c r="F69" s="429">
        <v>4650</v>
      </c>
      <c r="G69" s="277">
        <v>385</v>
      </c>
      <c r="H69" s="277">
        <v>5035</v>
      </c>
      <c r="I69" s="429">
        <v>1230</v>
      </c>
      <c r="J69" s="277">
        <v>40</v>
      </c>
      <c r="K69" s="277">
        <v>1270</v>
      </c>
      <c r="L69" s="19"/>
      <c r="M69"/>
      <c r="N69"/>
      <c r="O69"/>
    </row>
    <row r="70" spans="1:15" x14ac:dyDescent="0.2">
      <c r="A70" s="60">
        <v>122</v>
      </c>
      <c r="B70" s="61" t="s">
        <v>62</v>
      </c>
      <c r="C70" s="1132">
        <v>5200</v>
      </c>
      <c r="D70" s="926">
        <v>280</v>
      </c>
      <c r="E70" s="277">
        <v>5475</v>
      </c>
      <c r="F70" s="429">
        <v>4290</v>
      </c>
      <c r="G70" s="277">
        <v>265</v>
      </c>
      <c r="H70" s="277">
        <v>4555</v>
      </c>
      <c r="I70" s="429">
        <v>905</v>
      </c>
      <c r="J70" s="277">
        <v>15</v>
      </c>
      <c r="K70" s="277">
        <v>920</v>
      </c>
      <c r="L70" s="19"/>
      <c r="M70"/>
      <c r="N70"/>
      <c r="O70"/>
    </row>
    <row r="71" spans="1:15" x14ac:dyDescent="0.2">
      <c r="A71" s="60">
        <v>123</v>
      </c>
      <c r="B71" s="61" t="s">
        <v>63</v>
      </c>
      <c r="C71" s="1132">
        <v>2570</v>
      </c>
      <c r="D71" s="926">
        <v>140</v>
      </c>
      <c r="E71" s="277">
        <v>2715</v>
      </c>
      <c r="F71" s="429">
        <v>2270</v>
      </c>
      <c r="G71" s="277">
        <v>130</v>
      </c>
      <c r="H71" s="277">
        <v>2400</v>
      </c>
      <c r="I71" s="429">
        <v>300</v>
      </c>
      <c r="J71" s="277">
        <v>15</v>
      </c>
      <c r="K71" s="277">
        <v>315</v>
      </c>
      <c r="L71" s="19"/>
      <c r="M71"/>
      <c r="N71"/>
      <c r="O71"/>
    </row>
    <row r="72" spans="1:15" x14ac:dyDescent="0.2">
      <c r="A72" s="60"/>
      <c r="B72" s="61"/>
      <c r="C72" s="277"/>
      <c r="D72" s="277"/>
      <c r="E72" s="277"/>
      <c r="F72" s="277"/>
      <c r="G72" s="277"/>
      <c r="H72" s="277"/>
      <c r="I72" s="277"/>
      <c r="J72" s="277"/>
      <c r="K72" s="277"/>
      <c r="L72" s="19"/>
      <c r="M72"/>
      <c r="N72"/>
      <c r="O72"/>
    </row>
    <row r="73" spans="1:15" x14ac:dyDescent="0.2">
      <c r="A73" s="85">
        <v>1</v>
      </c>
      <c r="B73" s="86" t="s">
        <v>2</v>
      </c>
      <c r="C73" s="753">
        <v>14660</v>
      </c>
      <c r="D73" s="676">
        <v>1705</v>
      </c>
      <c r="E73" s="676">
        <v>16365</v>
      </c>
      <c r="F73" s="753">
        <v>11235</v>
      </c>
      <c r="G73" s="676">
        <v>1620</v>
      </c>
      <c r="H73" s="676">
        <v>12860</v>
      </c>
      <c r="I73" s="753">
        <v>3425</v>
      </c>
      <c r="J73" s="676">
        <v>80</v>
      </c>
      <c r="K73" s="676">
        <v>3505</v>
      </c>
      <c r="L73" s="19"/>
      <c r="M73"/>
      <c r="N73"/>
      <c r="O73"/>
    </row>
    <row r="74" spans="1:15" x14ac:dyDescent="0.2">
      <c r="A74" s="85">
        <v>2</v>
      </c>
      <c r="B74" s="86" t="s">
        <v>6</v>
      </c>
      <c r="C74" s="753">
        <v>17805</v>
      </c>
      <c r="D74" s="676">
        <v>735</v>
      </c>
      <c r="E74" s="676">
        <v>18540</v>
      </c>
      <c r="F74" s="753">
        <v>11260</v>
      </c>
      <c r="G74" s="676">
        <v>605</v>
      </c>
      <c r="H74" s="676">
        <v>11865</v>
      </c>
      <c r="I74" s="753">
        <v>6550</v>
      </c>
      <c r="J74" s="676">
        <v>125</v>
      </c>
      <c r="K74" s="676">
        <v>6675</v>
      </c>
      <c r="L74" s="19"/>
      <c r="M74"/>
      <c r="N74"/>
      <c r="O74"/>
    </row>
    <row r="75" spans="1:15" x14ac:dyDescent="0.2">
      <c r="A75" s="85">
        <v>3</v>
      </c>
      <c r="B75" s="86" t="s">
        <v>10</v>
      </c>
      <c r="C75" s="753">
        <v>20975</v>
      </c>
      <c r="D75" s="676">
        <v>1300</v>
      </c>
      <c r="E75" s="676">
        <v>22275</v>
      </c>
      <c r="F75" s="753">
        <v>14585</v>
      </c>
      <c r="G75" s="676">
        <v>1145</v>
      </c>
      <c r="H75" s="676">
        <v>15730</v>
      </c>
      <c r="I75" s="753">
        <v>6390</v>
      </c>
      <c r="J75" s="676">
        <v>155</v>
      </c>
      <c r="K75" s="676">
        <v>6545</v>
      </c>
      <c r="L75" s="19"/>
      <c r="M75"/>
      <c r="N75"/>
      <c r="O75"/>
    </row>
    <row r="76" spans="1:15" x14ac:dyDescent="0.2">
      <c r="A76" s="85">
        <v>4</v>
      </c>
      <c r="B76" s="86" t="s">
        <v>3</v>
      </c>
      <c r="C76" s="753">
        <v>18650</v>
      </c>
      <c r="D76" s="676">
        <v>1030</v>
      </c>
      <c r="E76" s="676">
        <v>19680</v>
      </c>
      <c r="F76" s="753">
        <v>14525</v>
      </c>
      <c r="G76" s="676">
        <v>930</v>
      </c>
      <c r="H76" s="676">
        <v>15455</v>
      </c>
      <c r="I76" s="753">
        <v>4125</v>
      </c>
      <c r="J76" s="676">
        <v>105</v>
      </c>
      <c r="K76" s="676">
        <v>4225</v>
      </c>
      <c r="L76" s="19"/>
      <c r="M76"/>
      <c r="N76"/>
      <c r="O76"/>
    </row>
    <row r="77" spans="1:15" x14ac:dyDescent="0.2">
      <c r="A77" s="85">
        <v>5</v>
      </c>
      <c r="B77" s="86" t="s">
        <v>7</v>
      </c>
      <c r="C77" s="753">
        <v>10835</v>
      </c>
      <c r="D77" s="676">
        <v>660</v>
      </c>
      <c r="E77" s="676">
        <v>11495</v>
      </c>
      <c r="F77" s="753">
        <v>9650</v>
      </c>
      <c r="G77" s="676">
        <v>620</v>
      </c>
      <c r="H77" s="676">
        <v>10275</v>
      </c>
      <c r="I77" s="753">
        <v>1185</v>
      </c>
      <c r="J77" s="676">
        <v>40</v>
      </c>
      <c r="K77" s="676">
        <v>1220</v>
      </c>
      <c r="L77" s="19"/>
      <c r="M77"/>
      <c r="N77"/>
      <c r="O77"/>
    </row>
    <row r="78" spans="1:15" x14ac:dyDescent="0.2">
      <c r="A78" s="85">
        <v>6</v>
      </c>
      <c r="B78" s="86" t="s">
        <v>11</v>
      </c>
      <c r="C78" s="753">
        <v>7200</v>
      </c>
      <c r="D78" s="676">
        <v>315</v>
      </c>
      <c r="E78" s="676">
        <v>7515</v>
      </c>
      <c r="F78" s="753">
        <v>6700</v>
      </c>
      <c r="G78" s="676">
        <v>305</v>
      </c>
      <c r="H78" s="676">
        <v>7000</v>
      </c>
      <c r="I78" s="753">
        <v>505</v>
      </c>
      <c r="J78" s="676">
        <v>10</v>
      </c>
      <c r="K78" s="676">
        <v>515</v>
      </c>
      <c r="L78" s="19"/>
      <c r="M78"/>
      <c r="N78"/>
      <c r="O78"/>
    </row>
    <row r="79" spans="1:15" x14ac:dyDescent="0.2">
      <c r="A79" s="85">
        <v>7</v>
      </c>
      <c r="B79" s="86" t="s">
        <v>4</v>
      </c>
      <c r="C79" s="753">
        <v>4680</v>
      </c>
      <c r="D79" s="676">
        <v>270</v>
      </c>
      <c r="E79" s="676">
        <v>4950</v>
      </c>
      <c r="F79" s="753">
        <v>4155</v>
      </c>
      <c r="G79" s="676">
        <v>255</v>
      </c>
      <c r="H79" s="676">
        <v>4405</v>
      </c>
      <c r="I79" s="753">
        <v>525</v>
      </c>
      <c r="J79" s="676">
        <v>15</v>
      </c>
      <c r="K79" s="676">
        <v>540</v>
      </c>
      <c r="L79" s="19"/>
      <c r="M79"/>
      <c r="N79"/>
      <c r="O79"/>
    </row>
    <row r="80" spans="1:15" x14ac:dyDescent="0.2">
      <c r="A80" s="85">
        <v>8</v>
      </c>
      <c r="B80" s="86" t="s">
        <v>5</v>
      </c>
      <c r="C80" s="753">
        <v>5505</v>
      </c>
      <c r="D80" s="676">
        <v>295</v>
      </c>
      <c r="E80" s="676">
        <v>5800</v>
      </c>
      <c r="F80" s="753">
        <v>4490</v>
      </c>
      <c r="G80" s="676">
        <v>270</v>
      </c>
      <c r="H80" s="676">
        <v>4765</v>
      </c>
      <c r="I80" s="753">
        <v>1015</v>
      </c>
      <c r="J80" s="676">
        <v>25</v>
      </c>
      <c r="K80" s="676">
        <v>1035</v>
      </c>
      <c r="L80" s="19"/>
      <c r="M80"/>
      <c r="N80"/>
      <c r="O80"/>
    </row>
    <row r="81" spans="1:15" x14ac:dyDescent="0.2">
      <c r="A81" s="85">
        <v>9</v>
      </c>
      <c r="B81" s="86" t="s">
        <v>8</v>
      </c>
      <c r="C81" s="753">
        <v>5385</v>
      </c>
      <c r="D81" s="676">
        <v>270</v>
      </c>
      <c r="E81" s="676">
        <v>5655</v>
      </c>
      <c r="F81" s="753">
        <v>4395</v>
      </c>
      <c r="G81" s="676">
        <v>250</v>
      </c>
      <c r="H81" s="676">
        <v>4645</v>
      </c>
      <c r="I81" s="753">
        <v>990</v>
      </c>
      <c r="J81" s="676">
        <v>20</v>
      </c>
      <c r="K81" s="676">
        <v>1010</v>
      </c>
      <c r="L81" s="19"/>
      <c r="M81"/>
      <c r="N81"/>
      <c r="O81"/>
    </row>
    <row r="82" spans="1:15" x14ac:dyDescent="0.2">
      <c r="A82" s="85">
        <v>10</v>
      </c>
      <c r="B82" s="86" t="s">
        <v>9</v>
      </c>
      <c r="C82" s="753">
        <v>9340</v>
      </c>
      <c r="D82" s="676">
        <v>410</v>
      </c>
      <c r="E82" s="676">
        <v>9750</v>
      </c>
      <c r="F82" s="753">
        <v>8615</v>
      </c>
      <c r="G82" s="676">
        <v>395</v>
      </c>
      <c r="H82" s="676">
        <v>9010</v>
      </c>
      <c r="I82" s="753">
        <v>725</v>
      </c>
      <c r="J82" s="676">
        <v>15</v>
      </c>
      <c r="K82" s="676">
        <v>740</v>
      </c>
      <c r="L82" s="19"/>
      <c r="M82"/>
      <c r="N82"/>
      <c r="O82"/>
    </row>
    <row r="83" spans="1:15" x14ac:dyDescent="0.2">
      <c r="A83" s="85">
        <v>11</v>
      </c>
      <c r="B83" s="86" t="s">
        <v>93</v>
      </c>
      <c r="C83" s="753">
        <v>10630</v>
      </c>
      <c r="D83" s="676">
        <v>745</v>
      </c>
      <c r="E83" s="676">
        <v>11375</v>
      </c>
      <c r="F83" s="753">
        <v>8570</v>
      </c>
      <c r="G83" s="676">
        <v>710</v>
      </c>
      <c r="H83" s="676">
        <v>9275</v>
      </c>
      <c r="I83" s="753">
        <v>2060</v>
      </c>
      <c r="J83" s="676">
        <v>35</v>
      </c>
      <c r="K83" s="676">
        <v>2095</v>
      </c>
      <c r="L83" s="19"/>
      <c r="M83"/>
      <c r="N83"/>
      <c r="O83"/>
    </row>
    <row r="84" spans="1:15" x14ac:dyDescent="0.2">
      <c r="A84" s="85">
        <v>12</v>
      </c>
      <c r="B84" s="86" t="s">
        <v>165</v>
      </c>
      <c r="C84" s="753">
        <v>13650</v>
      </c>
      <c r="D84" s="676">
        <v>845</v>
      </c>
      <c r="E84" s="676">
        <v>14495</v>
      </c>
      <c r="F84" s="753">
        <v>11210</v>
      </c>
      <c r="G84" s="676">
        <v>780</v>
      </c>
      <c r="H84" s="676">
        <v>11990</v>
      </c>
      <c r="I84" s="753">
        <v>2440</v>
      </c>
      <c r="J84" s="676">
        <v>65</v>
      </c>
      <c r="K84" s="676">
        <v>2505</v>
      </c>
      <c r="L84" s="19"/>
      <c r="M84"/>
      <c r="N84"/>
      <c r="O84"/>
    </row>
    <row r="85" spans="1:15" x14ac:dyDescent="0.2">
      <c r="A85" s="85"/>
      <c r="B85" s="86"/>
      <c r="C85" s="753"/>
      <c r="D85" s="676"/>
      <c r="E85" s="676"/>
      <c r="F85" s="676"/>
      <c r="G85" s="676"/>
      <c r="H85" s="676"/>
      <c r="I85" s="676"/>
      <c r="J85" s="676"/>
      <c r="K85" s="676"/>
      <c r="L85" s="19"/>
      <c r="M85"/>
      <c r="N85"/>
      <c r="O85"/>
    </row>
    <row r="86" spans="1:15" x14ac:dyDescent="0.2">
      <c r="A86" s="70"/>
      <c r="B86" s="70" t="s">
        <v>20</v>
      </c>
      <c r="C86" s="753">
        <v>139315</v>
      </c>
      <c r="D86" s="676">
        <v>8580</v>
      </c>
      <c r="E86" s="676">
        <v>147895</v>
      </c>
      <c r="F86" s="753">
        <v>109390</v>
      </c>
      <c r="G86" s="676">
        <v>7885</v>
      </c>
      <c r="H86" s="676">
        <v>117275</v>
      </c>
      <c r="I86" s="753">
        <v>29935</v>
      </c>
      <c r="J86" s="676">
        <v>690</v>
      </c>
      <c r="K86" s="676">
        <v>30625</v>
      </c>
      <c r="L86" s="19"/>
      <c r="M86"/>
      <c r="N86"/>
      <c r="O86"/>
    </row>
    <row r="87" spans="1:15" x14ac:dyDescent="0.2">
      <c r="A87" s="62"/>
      <c r="B87" s="62"/>
      <c r="C87" s="63"/>
      <c r="D87" s="63"/>
      <c r="E87" s="63"/>
      <c r="F87" s="63"/>
      <c r="G87" s="63"/>
      <c r="H87" s="63"/>
      <c r="I87" s="63"/>
      <c r="J87" s="63"/>
      <c r="K87" s="63"/>
    </row>
    <row r="88" spans="1:15" ht="9.75" customHeight="1" x14ac:dyDescent="0.2">
      <c r="A88" s="55"/>
      <c r="B88" s="55"/>
      <c r="C88" s="64"/>
      <c r="D88" s="64"/>
      <c r="E88" s="64"/>
      <c r="F88" s="64"/>
      <c r="G88" s="64"/>
      <c r="H88" s="64"/>
      <c r="I88" s="64"/>
      <c r="J88" s="64"/>
      <c r="K88" s="64"/>
    </row>
    <row r="89" spans="1:15" x14ac:dyDescent="0.2">
      <c r="A89" s="65" t="s">
        <v>219</v>
      </c>
      <c r="B89" s="55"/>
      <c r="C89" s="55"/>
      <c r="D89" s="55"/>
      <c r="E89" s="55"/>
      <c r="F89" s="55"/>
      <c r="G89" s="55"/>
      <c r="H89" s="55"/>
      <c r="I89" s="55"/>
      <c r="J89" s="55"/>
      <c r="K89" s="66" t="s">
        <v>220</v>
      </c>
    </row>
    <row r="90" spans="1:15" x14ac:dyDescent="0.2">
      <c r="A90" s="1063" t="s">
        <v>514</v>
      </c>
      <c r="B90" s="55"/>
      <c r="C90" s="55"/>
      <c r="D90" s="55"/>
      <c r="E90" s="55"/>
      <c r="F90" s="55"/>
      <c r="G90" s="55"/>
      <c r="H90" s="55"/>
      <c r="I90" s="55"/>
      <c r="J90" s="55"/>
      <c r="K90" s="55"/>
    </row>
    <row r="91" spans="1:15" x14ac:dyDescent="0.2">
      <c r="A91" s="53"/>
      <c r="B91" s="53"/>
      <c r="C91" s="129"/>
      <c r="D91" s="53"/>
      <c r="E91" s="53"/>
      <c r="F91" s="53"/>
      <c r="G91" s="53"/>
      <c r="H91" s="53"/>
      <c r="I91" s="53"/>
      <c r="J91" s="53"/>
      <c r="K91" s="53"/>
    </row>
    <row r="92" spans="1:15" x14ac:dyDescent="0.2">
      <c r="A92" s="53"/>
      <c r="B92" s="53"/>
      <c r="C92" s="53"/>
      <c r="D92" s="53"/>
      <c r="E92" s="53"/>
      <c r="F92" s="53"/>
      <c r="G92" s="53"/>
      <c r="H92" s="53"/>
      <c r="I92" s="53"/>
      <c r="J92" s="53"/>
      <c r="K92" s="53"/>
    </row>
    <row r="93" spans="1:15" x14ac:dyDescent="0.2">
      <c r="A93" s="53"/>
      <c r="B93" s="53"/>
      <c r="C93" s="53"/>
      <c r="D93" s="53"/>
      <c r="E93" s="53"/>
      <c r="F93" s="53"/>
      <c r="G93" s="53"/>
      <c r="H93" s="53"/>
      <c r="I93" s="53"/>
      <c r="J93" s="53"/>
      <c r="K93" s="53"/>
    </row>
    <row r="94" spans="1:15" x14ac:dyDescent="0.2">
      <c r="A94" s="53"/>
      <c r="B94" s="53"/>
      <c r="C94" s="53"/>
      <c r="D94" s="53"/>
      <c r="E94" s="53"/>
      <c r="F94" s="53"/>
      <c r="G94" s="53"/>
      <c r="H94" s="53"/>
      <c r="I94" s="53"/>
      <c r="J94" s="53"/>
      <c r="K94" s="53"/>
    </row>
    <row r="95" spans="1:15" x14ac:dyDescent="0.2">
      <c r="A95" s="53"/>
      <c r="B95" s="53"/>
      <c r="C95" s="53"/>
      <c r="D95" s="53"/>
      <c r="E95" s="53"/>
      <c r="F95" s="53"/>
      <c r="G95" s="53"/>
      <c r="H95" s="53"/>
      <c r="I95" s="53"/>
      <c r="J95" s="53"/>
      <c r="K95" s="53"/>
    </row>
    <row r="96" spans="1:15" x14ac:dyDescent="0.2">
      <c r="A96" s="53"/>
      <c r="B96" s="53"/>
      <c r="C96" s="53"/>
      <c r="D96" s="53"/>
      <c r="E96" s="53"/>
      <c r="F96" s="53"/>
      <c r="G96" s="53"/>
      <c r="H96" s="53"/>
      <c r="I96" s="53"/>
      <c r="J96" s="53"/>
      <c r="K96" s="53"/>
    </row>
    <row r="97" spans="1:11" x14ac:dyDescent="0.2">
      <c r="A97" s="53"/>
      <c r="B97" s="53"/>
      <c r="C97" s="53"/>
      <c r="D97" s="53"/>
      <c r="E97" s="53"/>
      <c r="F97" s="53"/>
      <c r="G97" s="53"/>
      <c r="H97" s="53"/>
      <c r="I97" s="53"/>
      <c r="J97" s="53"/>
      <c r="K97" s="53"/>
    </row>
    <row r="98" spans="1:11" x14ac:dyDescent="0.2">
      <c r="A98" s="53"/>
      <c r="B98" s="53"/>
      <c r="C98" s="53"/>
      <c r="D98" s="53"/>
      <c r="E98" s="53"/>
      <c r="F98" s="53"/>
      <c r="G98" s="53"/>
      <c r="H98" s="53"/>
      <c r="I98" s="53"/>
      <c r="J98" s="53"/>
      <c r="K98" s="53"/>
    </row>
    <row r="99" spans="1:11" x14ac:dyDescent="0.2">
      <c r="A99" s="53"/>
      <c r="B99" s="53"/>
      <c r="C99" s="53"/>
      <c r="D99" s="53"/>
      <c r="E99" s="53"/>
      <c r="F99" s="53"/>
      <c r="G99" s="53"/>
      <c r="H99" s="53"/>
      <c r="I99" s="53"/>
      <c r="J99" s="53"/>
      <c r="K99" s="53"/>
    </row>
    <row r="100" spans="1:11" x14ac:dyDescent="0.2">
      <c r="A100" s="53"/>
      <c r="B100" s="53"/>
      <c r="C100" s="53"/>
      <c r="D100" s="53"/>
      <c r="E100" s="53"/>
      <c r="F100" s="53"/>
      <c r="G100" s="53"/>
      <c r="H100" s="53"/>
      <c r="I100" s="53"/>
      <c r="J100" s="53"/>
      <c r="K100" s="53"/>
    </row>
    <row r="101" spans="1:11" x14ac:dyDescent="0.2">
      <c r="A101" s="53"/>
      <c r="B101" s="53"/>
      <c r="C101" s="53"/>
      <c r="D101" s="53"/>
      <c r="E101" s="53"/>
      <c r="F101" s="53"/>
      <c r="G101" s="53"/>
      <c r="H101" s="53"/>
      <c r="I101" s="53"/>
      <c r="J101" s="53"/>
      <c r="K101" s="53"/>
    </row>
    <row r="102" spans="1:11" x14ac:dyDescent="0.2">
      <c r="A102" s="53"/>
      <c r="B102" s="53"/>
      <c r="C102" s="53"/>
      <c r="D102" s="53"/>
      <c r="E102" s="53"/>
      <c r="F102" s="53"/>
      <c r="G102" s="53"/>
      <c r="H102" s="53"/>
      <c r="I102" s="53"/>
      <c r="J102" s="53"/>
      <c r="K102" s="53"/>
    </row>
    <row r="103" spans="1:11" x14ac:dyDescent="0.2">
      <c r="A103" s="53"/>
      <c r="B103" s="53"/>
      <c r="C103" s="53"/>
      <c r="D103" s="53"/>
      <c r="E103" s="53"/>
      <c r="F103" s="53"/>
      <c r="G103" s="53"/>
      <c r="H103" s="53"/>
      <c r="I103" s="53"/>
      <c r="J103" s="53"/>
      <c r="K103" s="53"/>
    </row>
    <row r="104" spans="1:11" x14ac:dyDescent="0.2">
      <c r="A104" s="53"/>
      <c r="B104" s="53"/>
      <c r="C104" s="53"/>
      <c r="D104" s="53"/>
      <c r="E104" s="53"/>
      <c r="F104" s="53"/>
      <c r="G104" s="53"/>
      <c r="H104" s="53"/>
      <c r="I104" s="53"/>
      <c r="J104" s="53"/>
      <c r="K104" s="53"/>
    </row>
    <row r="105" spans="1:11" x14ac:dyDescent="0.2">
      <c r="A105" s="53"/>
      <c r="B105" s="53"/>
      <c r="C105" s="53"/>
      <c r="D105" s="53"/>
      <c r="E105" s="53"/>
      <c r="F105" s="53"/>
      <c r="G105" s="53"/>
      <c r="H105" s="53"/>
      <c r="I105" s="53"/>
      <c r="J105" s="53"/>
      <c r="K105" s="53"/>
    </row>
    <row r="106" spans="1:11" x14ac:dyDescent="0.2">
      <c r="A106" s="53"/>
      <c r="B106" s="53"/>
      <c r="C106" s="53"/>
      <c r="D106" s="53"/>
      <c r="E106" s="53"/>
      <c r="F106" s="53"/>
      <c r="G106" s="53"/>
      <c r="H106" s="53"/>
      <c r="I106" s="53"/>
      <c r="J106" s="53"/>
      <c r="K106" s="53"/>
    </row>
    <row r="107" spans="1:11" x14ac:dyDescent="0.2">
      <c r="A107" s="53"/>
      <c r="B107" s="53"/>
      <c r="C107" s="53"/>
      <c r="D107" s="53"/>
      <c r="E107" s="53"/>
      <c r="F107" s="53"/>
      <c r="G107" s="53"/>
      <c r="H107" s="53"/>
      <c r="I107" s="53"/>
      <c r="J107" s="53"/>
      <c r="K107" s="53"/>
    </row>
    <row r="108" spans="1:11" x14ac:dyDescent="0.2">
      <c r="A108" s="53"/>
      <c r="B108" s="53"/>
      <c r="C108" s="53"/>
      <c r="D108" s="53"/>
      <c r="E108" s="53"/>
      <c r="F108" s="53"/>
      <c r="G108" s="53"/>
      <c r="H108" s="53"/>
      <c r="I108" s="53"/>
      <c r="J108" s="53"/>
      <c r="K108" s="53"/>
    </row>
    <row r="109" spans="1:11" x14ac:dyDescent="0.2">
      <c r="A109" s="53"/>
      <c r="B109" s="53"/>
      <c r="C109" s="53"/>
      <c r="D109" s="53"/>
      <c r="E109" s="53"/>
      <c r="F109" s="53"/>
      <c r="G109" s="53"/>
      <c r="H109" s="53"/>
      <c r="I109" s="53"/>
      <c r="J109" s="53"/>
      <c r="K109" s="53"/>
    </row>
    <row r="110" spans="1:11" x14ac:dyDescent="0.2">
      <c r="A110" s="53"/>
      <c r="B110" s="53"/>
      <c r="C110" s="53"/>
      <c r="D110" s="53"/>
      <c r="E110" s="53"/>
      <c r="F110" s="53"/>
      <c r="G110" s="53"/>
      <c r="H110" s="53"/>
      <c r="I110" s="53"/>
      <c r="J110" s="53"/>
      <c r="K110" s="53"/>
    </row>
    <row r="111" spans="1:11" x14ac:dyDescent="0.2">
      <c r="A111" s="53"/>
      <c r="B111" s="53"/>
      <c r="C111" s="53"/>
      <c r="D111" s="53"/>
      <c r="E111" s="53"/>
      <c r="F111" s="53"/>
      <c r="G111" s="53"/>
      <c r="H111" s="53"/>
      <c r="I111" s="53"/>
      <c r="J111" s="53"/>
      <c r="K111" s="66" t="s">
        <v>335</v>
      </c>
    </row>
    <row r="118" spans="3:11" x14ac:dyDescent="0.2">
      <c r="C118" s="20"/>
      <c r="D118" s="20"/>
      <c r="E118" s="20"/>
      <c r="F118" s="20"/>
      <c r="G118" s="20"/>
      <c r="H118" s="20"/>
      <c r="I118" s="20"/>
      <c r="J118" s="20"/>
      <c r="K118" s="20"/>
    </row>
  </sheetData>
  <hyperlinks>
    <hyperlink ref="K1" location="INHALT!A1" display="INHALT!A1" xr:uid="{27C69B7E-6D44-4C07-A1C0-9881C9A5D63D}"/>
  </hyperlinks>
  <printOptions horizontalCentered="1"/>
  <pageMargins left="0.23622047244094491" right="0.27559055118110237" top="0.23622047244094491" bottom="0.34" header="0.15748031496062992" footer="0.23"/>
  <pageSetup paperSize="9" scale="94" firstPageNumber="6" fitToHeight="0" orientation="portrait" useFirstPageNumber="1" r:id="rId1"/>
  <headerFooter>
    <oddFooter>Seite &amp;P</oddFooter>
  </headerFooter>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B122"/>
  <sheetViews>
    <sheetView showWhiteSpace="0" zoomScaleNormal="100" zoomScaleSheetLayoutView="70" workbookViewId="0">
      <pane xSplit="2" ySplit="7" topLeftCell="C8" activePane="bottomRight" state="frozen"/>
      <selection activeCell="A80" sqref="A80:XFD80"/>
      <selection pane="topRight" activeCell="A80" sqref="A80:XFD80"/>
      <selection pane="bottomLeft" activeCell="A80" sqref="A80:XFD80"/>
      <selection pane="bottomRight"/>
    </sheetView>
  </sheetViews>
  <sheetFormatPr baseColWidth="10" defaultRowHeight="12.75" x14ac:dyDescent="0.2"/>
  <cols>
    <col min="1" max="1" width="6" customWidth="1"/>
    <col min="2" max="2" width="22" customWidth="1"/>
    <col min="3" max="3" width="7.5703125" customWidth="1"/>
    <col min="4" max="4" width="9.85546875" bestFit="1" customWidth="1"/>
    <col min="5" max="5" width="9.140625" customWidth="1"/>
    <col min="6" max="6" width="11" customWidth="1"/>
    <col min="7" max="7" width="11.140625" customWidth="1"/>
    <col min="8" max="8" width="10.85546875" customWidth="1"/>
    <col min="9" max="9" width="11.7109375" customWidth="1"/>
    <col min="10" max="10" width="11.28515625" customWidth="1"/>
    <col min="11" max="11" width="11.140625" customWidth="1"/>
    <col min="12" max="12" width="8.42578125" customWidth="1"/>
  </cols>
  <sheetData>
    <row r="1" spans="1:54" x14ac:dyDescent="0.2">
      <c r="A1" s="1054">
        <v>44561</v>
      </c>
      <c r="B1" s="55"/>
      <c r="C1" s="55"/>
      <c r="D1" s="55"/>
      <c r="E1" s="55"/>
      <c r="F1" s="55"/>
      <c r="G1" s="55"/>
      <c r="H1" s="55"/>
      <c r="I1" s="55"/>
      <c r="J1" s="55"/>
      <c r="K1" s="55"/>
      <c r="L1" s="1068" t="s">
        <v>498</v>
      </c>
    </row>
    <row r="2" spans="1:54" ht="15.75" x14ac:dyDescent="0.25">
      <c r="A2" s="54" t="s">
        <v>515</v>
      </c>
      <c r="B2" s="55"/>
      <c r="C2" s="55"/>
      <c r="D2" s="55"/>
      <c r="E2" s="55"/>
      <c r="F2" s="55"/>
      <c r="G2" s="55"/>
      <c r="H2" s="55"/>
      <c r="I2" s="55"/>
      <c r="J2" s="55"/>
      <c r="K2" s="55"/>
      <c r="L2" s="55"/>
    </row>
    <row r="3" spans="1:54" x14ac:dyDescent="0.2">
      <c r="A3" s="70" t="s">
        <v>393</v>
      </c>
      <c r="B3" s="55"/>
      <c r="C3" s="55"/>
      <c r="D3" s="55"/>
      <c r="E3" s="55"/>
      <c r="F3" s="55"/>
      <c r="G3" s="55"/>
      <c r="H3" s="55"/>
      <c r="I3" s="55"/>
      <c r="J3" s="55"/>
      <c r="K3" s="55"/>
      <c r="L3" s="55"/>
    </row>
    <row r="4" spans="1:54" ht="15.75" x14ac:dyDescent="0.25">
      <c r="A4" s="54"/>
      <c r="B4" s="55"/>
      <c r="C4" s="55"/>
      <c r="D4" s="55"/>
      <c r="E4" s="55"/>
      <c r="F4" s="55"/>
      <c r="G4" s="55"/>
      <c r="H4" s="55"/>
      <c r="I4" s="55"/>
      <c r="J4" s="55"/>
      <c r="K4" s="55"/>
      <c r="L4" s="66" t="s">
        <v>495</v>
      </c>
    </row>
    <row r="5" spans="1:54" ht="19.149999999999999" customHeight="1" x14ac:dyDescent="0.2">
      <c r="A5" s="143" t="s">
        <v>202</v>
      </c>
      <c r="B5" s="134" t="s">
        <v>230</v>
      </c>
      <c r="C5" s="135" t="s">
        <v>225</v>
      </c>
      <c r="D5" s="133"/>
      <c r="E5" s="133"/>
      <c r="F5" s="133"/>
      <c r="G5" s="133"/>
      <c r="H5" s="133"/>
      <c r="I5" s="133"/>
      <c r="J5" s="133"/>
      <c r="K5" s="133"/>
      <c r="L5" s="133"/>
      <c r="M5" s="1"/>
    </row>
    <row r="6" spans="1:54" s="2" customFormat="1" ht="43.15" customHeight="1" x14ac:dyDescent="0.2">
      <c r="A6" s="297" t="s">
        <v>203</v>
      </c>
      <c r="B6" s="299" t="s">
        <v>172</v>
      </c>
      <c r="C6" s="118" t="s">
        <v>228</v>
      </c>
      <c r="D6" s="119" t="s">
        <v>22</v>
      </c>
      <c r="E6" s="119" t="s">
        <v>21</v>
      </c>
      <c r="F6" s="119" t="s">
        <v>17</v>
      </c>
      <c r="G6" s="119" t="s">
        <v>24</v>
      </c>
      <c r="H6" s="119" t="s">
        <v>23</v>
      </c>
      <c r="I6" s="119" t="s">
        <v>18</v>
      </c>
      <c r="J6" s="119" t="s">
        <v>226</v>
      </c>
      <c r="K6" s="119" t="s">
        <v>227</v>
      </c>
      <c r="L6" s="120" t="s">
        <v>229</v>
      </c>
      <c r="M6" s="67"/>
    </row>
    <row r="7" spans="1:54" s="2" customFormat="1" x14ac:dyDescent="0.2">
      <c r="A7" s="298"/>
      <c r="B7" s="271"/>
      <c r="C7" s="105" t="s">
        <v>224</v>
      </c>
      <c r="D7" s="104" t="s">
        <v>224</v>
      </c>
      <c r="E7" s="104" t="s">
        <v>224</v>
      </c>
      <c r="F7" s="104" t="s">
        <v>224</v>
      </c>
      <c r="G7" s="104" t="s">
        <v>224</v>
      </c>
      <c r="H7" s="104" t="s">
        <v>224</v>
      </c>
      <c r="I7" s="104" t="s">
        <v>224</v>
      </c>
      <c r="J7" s="104" t="s">
        <v>224</v>
      </c>
      <c r="K7" s="104" t="s">
        <v>224</v>
      </c>
      <c r="L7" s="593" t="s">
        <v>223</v>
      </c>
      <c r="M7" s="67"/>
    </row>
    <row r="8" spans="1:54" s="2" customFormat="1" x14ac:dyDescent="0.2">
      <c r="A8" s="58"/>
      <c r="B8" s="58"/>
      <c r="C8" s="124"/>
      <c r="D8" s="124"/>
      <c r="E8" s="124"/>
      <c r="F8" s="124"/>
      <c r="G8" s="124"/>
      <c r="H8" s="124"/>
      <c r="I8" s="124"/>
      <c r="J8" s="124"/>
      <c r="K8" s="124"/>
      <c r="L8" s="125"/>
    </row>
    <row r="9" spans="1:54" x14ac:dyDescent="0.2">
      <c r="A9" s="60">
        <v>10</v>
      </c>
      <c r="B9" s="61" t="s">
        <v>37</v>
      </c>
      <c r="C9" s="838">
        <v>555</v>
      </c>
      <c r="D9" s="277">
        <v>310</v>
      </c>
      <c r="E9" s="839">
        <v>250</v>
      </c>
      <c r="F9" s="277">
        <v>405</v>
      </c>
      <c r="G9" s="277">
        <v>220</v>
      </c>
      <c r="H9" s="839">
        <v>180</v>
      </c>
      <c r="I9" s="277">
        <v>155</v>
      </c>
      <c r="J9" s="277">
        <v>85</v>
      </c>
      <c r="K9" s="277">
        <v>65</v>
      </c>
      <c r="L9" s="695">
        <v>27.468581687612208</v>
      </c>
      <c r="M9" s="19"/>
      <c r="N9" s="3"/>
      <c r="O9" s="3"/>
      <c r="P9" s="1139"/>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row>
    <row r="10" spans="1:54" x14ac:dyDescent="0.2">
      <c r="A10" s="60">
        <v>11</v>
      </c>
      <c r="B10" s="61" t="s">
        <v>38</v>
      </c>
      <c r="C10" s="838">
        <v>1140</v>
      </c>
      <c r="D10" s="277">
        <v>610</v>
      </c>
      <c r="E10" s="839">
        <v>530</v>
      </c>
      <c r="F10" s="277">
        <v>740</v>
      </c>
      <c r="G10" s="277">
        <v>365</v>
      </c>
      <c r="H10" s="839">
        <v>375</v>
      </c>
      <c r="I10" s="277">
        <v>400</v>
      </c>
      <c r="J10" s="277">
        <v>245</v>
      </c>
      <c r="K10" s="277">
        <v>155</v>
      </c>
      <c r="L10" s="695">
        <v>35.026269702276707</v>
      </c>
      <c r="M10" s="19"/>
      <c r="P10" s="1139"/>
    </row>
    <row r="11" spans="1:54" x14ac:dyDescent="0.2">
      <c r="A11" s="60">
        <v>12</v>
      </c>
      <c r="B11" s="61" t="s">
        <v>90</v>
      </c>
      <c r="C11" s="838">
        <v>2395</v>
      </c>
      <c r="D11" s="277">
        <v>1240</v>
      </c>
      <c r="E11" s="839">
        <v>1150</v>
      </c>
      <c r="F11" s="277">
        <v>1710</v>
      </c>
      <c r="G11" s="277">
        <v>855</v>
      </c>
      <c r="H11" s="839">
        <v>855</v>
      </c>
      <c r="I11" s="277">
        <v>685</v>
      </c>
      <c r="J11" s="277">
        <v>385</v>
      </c>
      <c r="K11" s="277">
        <v>295</v>
      </c>
      <c r="L11" s="695">
        <v>28.583368157124951</v>
      </c>
      <c r="M11" s="19"/>
      <c r="P11" s="1139"/>
    </row>
    <row r="12" spans="1:54" x14ac:dyDescent="0.2">
      <c r="A12" s="60">
        <v>13</v>
      </c>
      <c r="B12" s="61" t="s">
        <v>39</v>
      </c>
      <c r="C12" s="838">
        <v>355</v>
      </c>
      <c r="D12" s="277">
        <v>195</v>
      </c>
      <c r="E12" s="839">
        <v>160</v>
      </c>
      <c r="F12" s="277">
        <v>260</v>
      </c>
      <c r="G12" s="277">
        <v>140</v>
      </c>
      <c r="H12" s="839">
        <v>120</v>
      </c>
      <c r="I12" s="277">
        <v>90</v>
      </c>
      <c r="J12" s="277">
        <v>55</v>
      </c>
      <c r="K12" s="277">
        <v>40</v>
      </c>
      <c r="L12" s="695">
        <v>25.988700564971751</v>
      </c>
      <c r="M12" s="19"/>
      <c r="P12" s="1139"/>
    </row>
    <row r="13" spans="1:54" x14ac:dyDescent="0.2">
      <c r="A13" s="60">
        <v>14</v>
      </c>
      <c r="B13" s="61" t="s">
        <v>40</v>
      </c>
      <c r="C13" s="838">
        <v>2595</v>
      </c>
      <c r="D13" s="277">
        <v>1450</v>
      </c>
      <c r="E13" s="839">
        <v>1145</v>
      </c>
      <c r="F13" s="277">
        <v>1760</v>
      </c>
      <c r="G13" s="277">
        <v>950</v>
      </c>
      <c r="H13" s="839">
        <v>810</v>
      </c>
      <c r="I13" s="277">
        <v>835</v>
      </c>
      <c r="J13" s="277">
        <v>500</v>
      </c>
      <c r="K13" s="277">
        <v>335</v>
      </c>
      <c r="L13" s="695">
        <v>32.25433526011561</v>
      </c>
      <c r="M13" s="19"/>
      <c r="P13" s="1139"/>
    </row>
    <row r="14" spans="1:54" x14ac:dyDescent="0.2">
      <c r="A14" s="60">
        <v>15</v>
      </c>
      <c r="B14" s="61" t="s">
        <v>41</v>
      </c>
      <c r="C14" s="838">
        <v>1155</v>
      </c>
      <c r="D14" s="277">
        <v>555</v>
      </c>
      <c r="E14" s="839">
        <v>600</v>
      </c>
      <c r="F14" s="277">
        <v>1075</v>
      </c>
      <c r="G14" s="277">
        <v>505</v>
      </c>
      <c r="H14" s="839">
        <v>570</v>
      </c>
      <c r="I14" s="277">
        <v>80</v>
      </c>
      <c r="J14" s="277">
        <v>50</v>
      </c>
      <c r="K14" s="277">
        <v>30</v>
      </c>
      <c r="L14" s="695">
        <v>6.8516912402428449</v>
      </c>
      <c r="M14" s="19"/>
      <c r="P14" s="1139"/>
    </row>
    <row r="15" spans="1:54" x14ac:dyDescent="0.2">
      <c r="A15" s="60">
        <v>16</v>
      </c>
      <c r="B15" s="61" t="s">
        <v>99</v>
      </c>
      <c r="C15" s="838">
        <v>2815</v>
      </c>
      <c r="D15" s="277">
        <v>1375</v>
      </c>
      <c r="E15" s="839">
        <v>1435</v>
      </c>
      <c r="F15" s="277">
        <v>2475</v>
      </c>
      <c r="G15" s="277">
        <v>1210</v>
      </c>
      <c r="H15" s="839">
        <v>1265</v>
      </c>
      <c r="I15" s="277">
        <v>335</v>
      </c>
      <c r="J15" s="277">
        <v>165</v>
      </c>
      <c r="K15" s="277">
        <v>170</v>
      </c>
      <c r="L15" s="695">
        <v>11.944543192321365</v>
      </c>
      <c r="M15" s="19"/>
      <c r="P15" s="1139"/>
    </row>
    <row r="16" spans="1:54" x14ac:dyDescent="0.2">
      <c r="A16" s="60">
        <v>17</v>
      </c>
      <c r="B16" s="61" t="s">
        <v>42</v>
      </c>
      <c r="C16" s="838">
        <v>3655</v>
      </c>
      <c r="D16" s="277">
        <v>1885</v>
      </c>
      <c r="E16" s="839">
        <v>1765</v>
      </c>
      <c r="F16" s="277">
        <v>2810</v>
      </c>
      <c r="G16" s="277">
        <v>1440</v>
      </c>
      <c r="H16" s="839">
        <v>1370</v>
      </c>
      <c r="I16" s="277">
        <v>845</v>
      </c>
      <c r="J16" s="277">
        <v>445</v>
      </c>
      <c r="K16" s="277">
        <v>395</v>
      </c>
      <c r="L16" s="695">
        <v>23.09797482211275</v>
      </c>
      <c r="M16" s="19"/>
      <c r="P16" s="1139"/>
    </row>
    <row r="17" spans="1:16" x14ac:dyDescent="0.2">
      <c r="A17" s="60">
        <v>21</v>
      </c>
      <c r="B17" s="61" t="s">
        <v>43</v>
      </c>
      <c r="C17" s="838">
        <v>1675</v>
      </c>
      <c r="D17" s="277">
        <v>875</v>
      </c>
      <c r="E17" s="839">
        <v>800</v>
      </c>
      <c r="F17" s="277">
        <v>1215</v>
      </c>
      <c r="G17" s="277">
        <v>615</v>
      </c>
      <c r="H17" s="839">
        <v>605</v>
      </c>
      <c r="I17" s="277">
        <v>460</v>
      </c>
      <c r="J17" s="277">
        <v>265</v>
      </c>
      <c r="K17" s="277">
        <v>195</v>
      </c>
      <c r="L17" s="695">
        <v>27.402985074626869</v>
      </c>
      <c r="M17" s="19"/>
      <c r="P17" s="1139"/>
    </row>
    <row r="18" spans="1:16" x14ac:dyDescent="0.2">
      <c r="A18" s="60">
        <v>22</v>
      </c>
      <c r="B18" s="61" t="s">
        <v>44</v>
      </c>
      <c r="C18" s="838">
        <v>1645</v>
      </c>
      <c r="D18" s="277">
        <v>825</v>
      </c>
      <c r="E18" s="839">
        <v>820</v>
      </c>
      <c r="F18" s="277">
        <v>1135</v>
      </c>
      <c r="G18" s="277">
        <v>565</v>
      </c>
      <c r="H18" s="839">
        <v>570</v>
      </c>
      <c r="I18" s="277">
        <v>510</v>
      </c>
      <c r="J18" s="277">
        <v>260</v>
      </c>
      <c r="K18" s="277">
        <v>250</v>
      </c>
      <c r="L18" s="695">
        <v>31.021897810218981</v>
      </c>
      <c r="M18" s="19"/>
      <c r="P18" s="1139"/>
    </row>
    <row r="19" spans="1:16" x14ac:dyDescent="0.2">
      <c r="A19" s="60">
        <v>23</v>
      </c>
      <c r="B19" s="61" t="s">
        <v>45</v>
      </c>
      <c r="C19" s="838">
        <v>3695</v>
      </c>
      <c r="D19" s="277">
        <v>1840</v>
      </c>
      <c r="E19" s="839">
        <v>1855</v>
      </c>
      <c r="F19" s="277">
        <v>2255</v>
      </c>
      <c r="G19" s="277">
        <v>1050</v>
      </c>
      <c r="H19" s="839">
        <v>1205</v>
      </c>
      <c r="I19" s="277">
        <v>1440</v>
      </c>
      <c r="J19" s="277">
        <v>790</v>
      </c>
      <c r="K19" s="277">
        <v>650</v>
      </c>
      <c r="L19" s="695">
        <v>38.988095238095241</v>
      </c>
      <c r="M19" s="19"/>
      <c r="P19" s="1139"/>
    </row>
    <row r="20" spans="1:16" x14ac:dyDescent="0.2">
      <c r="A20" s="60">
        <v>24</v>
      </c>
      <c r="B20" s="61" t="s">
        <v>46</v>
      </c>
      <c r="C20" s="838">
        <v>6390</v>
      </c>
      <c r="D20" s="277">
        <v>3255</v>
      </c>
      <c r="E20" s="839">
        <v>3135</v>
      </c>
      <c r="F20" s="277">
        <v>3825</v>
      </c>
      <c r="G20" s="277">
        <v>1920</v>
      </c>
      <c r="H20" s="839">
        <v>1905</v>
      </c>
      <c r="I20" s="277">
        <v>2565</v>
      </c>
      <c r="J20" s="277">
        <v>1335</v>
      </c>
      <c r="K20" s="277">
        <v>1230</v>
      </c>
      <c r="L20" s="695">
        <v>40.131475974330883</v>
      </c>
      <c r="M20" s="19"/>
      <c r="P20" s="1139"/>
    </row>
    <row r="21" spans="1:16" x14ac:dyDescent="0.2">
      <c r="A21" s="60">
        <v>25</v>
      </c>
      <c r="B21" s="61" t="s">
        <v>180</v>
      </c>
      <c r="C21" s="838">
        <v>1805</v>
      </c>
      <c r="D21" s="277">
        <v>930</v>
      </c>
      <c r="E21" s="839">
        <v>875</v>
      </c>
      <c r="F21" s="277">
        <v>1025</v>
      </c>
      <c r="G21" s="277">
        <v>505</v>
      </c>
      <c r="H21" s="839">
        <v>520</v>
      </c>
      <c r="I21" s="277">
        <v>780</v>
      </c>
      <c r="J21" s="277">
        <v>425</v>
      </c>
      <c r="K21" s="277">
        <v>355</v>
      </c>
      <c r="L21" s="695">
        <v>43.276148312119531</v>
      </c>
      <c r="M21" s="19"/>
      <c r="P21" s="1139"/>
    </row>
    <row r="22" spans="1:16" x14ac:dyDescent="0.2">
      <c r="A22" s="60">
        <v>26</v>
      </c>
      <c r="B22" s="61" t="s">
        <v>164</v>
      </c>
      <c r="C22" s="838">
        <v>2595</v>
      </c>
      <c r="D22" s="277">
        <v>1250</v>
      </c>
      <c r="E22" s="839">
        <v>1345</v>
      </c>
      <c r="F22" s="277">
        <v>1805</v>
      </c>
      <c r="G22" s="277">
        <v>855</v>
      </c>
      <c r="H22" s="839">
        <v>950</v>
      </c>
      <c r="I22" s="277">
        <v>790</v>
      </c>
      <c r="J22" s="277">
        <v>395</v>
      </c>
      <c r="K22" s="277">
        <v>395</v>
      </c>
      <c r="L22" s="695">
        <v>30.520231213872833</v>
      </c>
      <c r="M22" s="19"/>
      <c r="P22" s="1139"/>
    </row>
    <row r="23" spans="1:16" x14ac:dyDescent="0.2">
      <c r="A23" s="60">
        <v>31</v>
      </c>
      <c r="B23" s="61" t="s">
        <v>47</v>
      </c>
      <c r="C23" s="838">
        <v>3810</v>
      </c>
      <c r="D23" s="277">
        <v>1995</v>
      </c>
      <c r="E23" s="839">
        <v>1815</v>
      </c>
      <c r="F23" s="277">
        <v>2670</v>
      </c>
      <c r="G23" s="277">
        <v>1385</v>
      </c>
      <c r="H23" s="839">
        <v>1285</v>
      </c>
      <c r="I23" s="277">
        <v>1140</v>
      </c>
      <c r="J23" s="277">
        <v>615</v>
      </c>
      <c r="K23" s="277">
        <v>530</v>
      </c>
      <c r="L23" s="695">
        <v>29.965888218315399</v>
      </c>
      <c r="M23" s="19"/>
      <c r="P23" s="1139"/>
    </row>
    <row r="24" spans="1:16" x14ac:dyDescent="0.2">
      <c r="A24" s="60">
        <v>32</v>
      </c>
      <c r="B24" s="61" t="s">
        <v>48</v>
      </c>
      <c r="C24" s="838">
        <v>5835</v>
      </c>
      <c r="D24" s="277">
        <v>3005</v>
      </c>
      <c r="E24" s="839">
        <v>2825</v>
      </c>
      <c r="F24" s="277">
        <v>3915</v>
      </c>
      <c r="G24" s="277">
        <v>1980</v>
      </c>
      <c r="H24" s="839">
        <v>1930</v>
      </c>
      <c r="I24" s="277">
        <v>1920</v>
      </c>
      <c r="J24" s="277">
        <v>1025</v>
      </c>
      <c r="K24" s="277">
        <v>895</v>
      </c>
      <c r="L24" s="695">
        <v>32.927665409667469</v>
      </c>
      <c r="M24" s="19"/>
      <c r="P24" s="1139"/>
    </row>
    <row r="25" spans="1:16" x14ac:dyDescent="0.2">
      <c r="A25" s="60">
        <v>33</v>
      </c>
      <c r="B25" s="61" t="s">
        <v>181</v>
      </c>
      <c r="C25" s="838">
        <v>70</v>
      </c>
      <c r="D25" s="277">
        <v>45</v>
      </c>
      <c r="E25" s="839">
        <v>30</v>
      </c>
      <c r="F25" s="277">
        <v>30</v>
      </c>
      <c r="G25" s="277">
        <v>20</v>
      </c>
      <c r="H25" s="839">
        <v>10</v>
      </c>
      <c r="I25" s="277">
        <v>40</v>
      </c>
      <c r="J25" s="277">
        <v>20</v>
      </c>
      <c r="K25" s="277">
        <v>20</v>
      </c>
      <c r="L25" s="695">
        <v>55.555555555555557</v>
      </c>
      <c r="M25" s="19"/>
      <c r="P25" s="1139"/>
    </row>
    <row r="26" spans="1:16" x14ac:dyDescent="0.2">
      <c r="A26" s="60">
        <v>34</v>
      </c>
      <c r="B26" s="61" t="s">
        <v>49</v>
      </c>
      <c r="C26" s="838">
        <v>4450</v>
      </c>
      <c r="D26" s="277">
        <v>2280</v>
      </c>
      <c r="E26" s="839">
        <v>2170</v>
      </c>
      <c r="F26" s="277">
        <v>3485</v>
      </c>
      <c r="G26" s="277">
        <v>1760</v>
      </c>
      <c r="H26" s="839">
        <v>1725</v>
      </c>
      <c r="I26" s="277">
        <v>965</v>
      </c>
      <c r="J26" s="277">
        <v>520</v>
      </c>
      <c r="K26" s="277">
        <v>445</v>
      </c>
      <c r="L26" s="695">
        <v>21.667790514722409</v>
      </c>
      <c r="M26" s="19"/>
      <c r="P26" s="1139"/>
    </row>
    <row r="27" spans="1:16" x14ac:dyDescent="0.2">
      <c r="A27" s="60">
        <v>35</v>
      </c>
      <c r="B27" s="61" t="s">
        <v>91</v>
      </c>
      <c r="C27" s="838">
        <v>2945</v>
      </c>
      <c r="D27" s="277">
        <v>1590</v>
      </c>
      <c r="E27" s="839">
        <v>1355</v>
      </c>
      <c r="F27" s="277">
        <v>1845</v>
      </c>
      <c r="G27" s="277">
        <v>945</v>
      </c>
      <c r="H27" s="839">
        <v>900</v>
      </c>
      <c r="I27" s="277">
        <v>1100</v>
      </c>
      <c r="J27" s="277">
        <v>645</v>
      </c>
      <c r="K27" s="277">
        <v>455</v>
      </c>
      <c r="L27" s="695">
        <v>37.360027146250424</v>
      </c>
      <c r="M27" s="19"/>
      <c r="P27" s="1139"/>
    </row>
    <row r="28" spans="1:16" x14ac:dyDescent="0.2">
      <c r="A28" s="60">
        <v>36</v>
      </c>
      <c r="B28" s="61" t="s">
        <v>50</v>
      </c>
      <c r="C28" s="838">
        <v>3860</v>
      </c>
      <c r="D28" s="277">
        <v>1985</v>
      </c>
      <c r="E28" s="839">
        <v>1875</v>
      </c>
      <c r="F28" s="277">
        <v>2640</v>
      </c>
      <c r="G28" s="277">
        <v>1340</v>
      </c>
      <c r="H28" s="839">
        <v>1305</v>
      </c>
      <c r="I28" s="277">
        <v>1220</v>
      </c>
      <c r="J28" s="277">
        <v>650</v>
      </c>
      <c r="K28" s="277">
        <v>570</v>
      </c>
      <c r="L28" s="695">
        <v>31.5980315980316</v>
      </c>
      <c r="M28" s="19"/>
      <c r="P28" s="1139"/>
    </row>
    <row r="29" spans="1:16" x14ac:dyDescent="0.2">
      <c r="A29" s="60">
        <v>41</v>
      </c>
      <c r="B29" s="61" t="s">
        <v>51</v>
      </c>
      <c r="C29" s="838">
        <v>3340</v>
      </c>
      <c r="D29" s="277">
        <v>1675</v>
      </c>
      <c r="E29" s="839">
        <v>1670</v>
      </c>
      <c r="F29" s="277">
        <v>2755</v>
      </c>
      <c r="G29" s="277">
        <v>1350</v>
      </c>
      <c r="H29" s="839">
        <v>1405</v>
      </c>
      <c r="I29" s="277">
        <v>585</v>
      </c>
      <c r="J29" s="277">
        <v>325</v>
      </c>
      <c r="K29" s="277">
        <v>265</v>
      </c>
      <c r="L29" s="695">
        <v>17.569589943130797</v>
      </c>
      <c r="M29" s="19"/>
      <c r="P29" s="1139"/>
    </row>
    <row r="30" spans="1:16" x14ac:dyDescent="0.2">
      <c r="A30" s="60">
        <v>42</v>
      </c>
      <c r="B30" s="61" t="s">
        <v>52</v>
      </c>
      <c r="C30" s="838">
        <v>3295</v>
      </c>
      <c r="D30" s="277">
        <v>1615</v>
      </c>
      <c r="E30" s="839">
        <v>1680</v>
      </c>
      <c r="F30" s="277">
        <v>2885</v>
      </c>
      <c r="G30" s="277">
        <v>1400</v>
      </c>
      <c r="H30" s="839">
        <v>1485</v>
      </c>
      <c r="I30" s="277">
        <v>410</v>
      </c>
      <c r="J30" s="277">
        <v>215</v>
      </c>
      <c r="K30" s="277">
        <v>200</v>
      </c>
      <c r="L30" s="695">
        <v>12.469660194174757</v>
      </c>
      <c r="M30" s="19"/>
      <c r="P30" s="1139"/>
    </row>
    <row r="31" spans="1:16" x14ac:dyDescent="0.2">
      <c r="A31" s="60">
        <v>43</v>
      </c>
      <c r="B31" s="61" t="s">
        <v>53</v>
      </c>
      <c r="C31" s="838">
        <v>5790</v>
      </c>
      <c r="D31" s="277">
        <v>2965</v>
      </c>
      <c r="E31" s="839">
        <v>2825</v>
      </c>
      <c r="F31" s="277">
        <v>4160</v>
      </c>
      <c r="G31" s="277">
        <v>2095</v>
      </c>
      <c r="H31" s="839">
        <v>2065</v>
      </c>
      <c r="I31" s="277">
        <v>1625</v>
      </c>
      <c r="J31" s="277">
        <v>865</v>
      </c>
      <c r="K31" s="277">
        <v>760</v>
      </c>
      <c r="L31" s="695">
        <v>28.092605390463028</v>
      </c>
      <c r="M31" s="19"/>
      <c r="P31" s="1139"/>
    </row>
    <row r="32" spans="1:16" x14ac:dyDescent="0.2">
      <c r="A32" s="60">
        <v>44</v>
      </c>
      <c r="B32" s="61" t="s">
        <v>54</v>
      </c>
      <c r="C32" s="838">
        <v>4080</v>
      </c>
      <c r="D32" s="277">
        <v>2095</v>
      </c>
      <c r="E32" s="839">
        <v>1990</v>
      </c>
      <c r="F32" s="277">
        <v>3090</v>
      </c>
      <c r="G32" s="277">
        <v>1580</v>
      </c>
      <c r="H32" s="839">
        <v>1510</v>
      </c>
      <c r="I32" s="277">
        <v>990</v>
      </c>
      <c r="J32" s="277">
        <v>515</v>
      </c>
      <c r="K32" s="277">
        <v>475</v>
      </c>
      <c r="L32" s="695">
        <v>24.277315041646254</v>
      </c>
      <c r="M32" s="19"/>
      <c r="P32" s="1139"/>
    </row>
    <row r="33" spans="1:16" x14ac:dyDescent="0.2">
      <c r="A33" s="60">
        <v>45</v>
      </c>
      <c r="B33" s="61" t="s">
        <v>55</v>
      </c>
      <c r="C33" s="838">
        <v>210</v>
      </c>
      <c r="D33" s="277">
        <v>140</v>
      </c>
      <c r="E33" s="839">
        <v>70</v>
      </c>
      <c r="F33" s="277">
        <v>115</v>
      </c>
      <c r="G33" s="277">
        <v>65</v>
      </c>
      <c r="H33" s="839">
        <v>50</v>
      </c>
      <c r="I33" s="277">
        <v>90</v>
      </c>
      <c r="J33" s="277">
        <v>70</v>
      </c>
      <c r="K33" s="277">
        <v>20</v>
      </c>
      <c r="L33" s="695">
        <v>44.230769230769226</v>
      </c>
      <c r="M33" s="19"/>
      <c r="P33" s="1139"/>
    </row>
    <row r="34" spans="1:16" x14ac:dyDescent="0.2">
      <c r="A34" s="60">
        <v>46</v>
      </c>
      <c r="B34" s="61" t="s">
        <v>56</v>
      </c>
      <c r="C34" s="838">
        <v>1000</v>
      </c>
      <c r="D34" s="277">
        <v>565</v>
      </c>
      <c r="E34" s="839">
        <v>430</v>
      </c>
      <c r="F34" s="277">
        <v>635</v>
      </c>
      <c r="G34" s="277">
        <v>305</v>
      </c>
      <c r="H34" s="839">
        <v>330</v>
      </c>
      <c r="I34" s="277">
        <v>365</v>
      </c>
      <c r="J34" s="277">
        <v>260</v>
      </c>
      <c r="K34" s="277">
        <v>105</v>
      </c>
      <c r="L34" s="695">
        <v>36.436436436436438</v>
      </c>
      <c r="M34" s="19"/>
      <c r="P34" s="1139"/>
    </row>
    <row r="35" spans="1:16" x14ac:dyDescent="0.2">
      <c r="A35" s="60">
        <v>47</v>
      </c>
      <c r="B35" s="61" t="s">
        <v>57</v>
      </c>
      <c r="C35" s="838">
        <v>925</v>
      </c>
      <c r="D35" s="277">
        <v>475</v>
      </c>
      <c r="E35" s="839">
        <v>450</v>
      </c>
      <c r="F35" s="277">
        <v>880</v>
      </c>
      <c r="G35" s="277">
        <v>450</v>
      </c>
      <c r="H35" s="839">
        <v>430</v>
      </c>
      <c r="I35" s="277">
        <v>45</v>
      </c>
      <c r="J35" s="277">
        <v>25</v>
      </c>
      <c r="K35" s="277">
        <v>20</v>
      </c>
      <c r="L35" s="695">
        <v>5.0701186623516721</v>
      </c>
      <c r="M35" s="19"/>
      <c r="P35" s="1139"/>
    </row>
    <row r="36" spans="1:16" x14ac:dyDescent="0.2">
      <c r="A36" s="60">
        <v>48</v>
      </c>
      <c r="B36" s="61" t="s">
        <v>58</v>
      </c>
      <c r="C36" s="838">
        <v>10</v>
      </c>
      <c r="D36" s="277">
        <v>5</v>
      </c>
      <c r="E36" s="839">
        <v>5</v>
      </c>
      <c r="F36" s="277">
        <v>5</v>
      </c>
      <c r="G36" s="277">
        <v>0</v>
      </c>
      <c r="H36" s="839">
        <v>0</v>
      </c>
      <c r="I36" s="277">
        <v>5</v>
      </c>
      <c r="J36" s="277">
        <v>5</v>
      </c>
      <c r="K36" s="277">
        <v>5</v>
      </c>
      <c r="L36" s="695">
        <v>66.666666666666657</v>
      </c>
      <c r="M36" s="19"/>
      <c r="P36" s="1139"/>
    </row>
    <row r="37" spans="1:16" x14ac:dyDescent="0.2">
      <c r="A37" s="60">
        <v>51</v>
      </c>
      <c r="B37" s="61" t="s">
        <v>59</v>
      </c>
      <c r="C37" s="838">
        <v>2255</v>
      </c>
      <c r="D37" s="277">
        <v>1100</v>
      </c>
      <c r="E37" s="839">
        <v>1155</v>
      </c>
      <c r="F37" s="277">
        <v>2100</v>
      </c>
      <c r="G37" s="277">
        <v>1030</v>
      </c>
      <c r="H37" s="839">
        <v>1070</v>
      </c>
      <c r="I37" s="277">
        <v>155</v>
      </c>
      <c r="J37" s="277">
        <v>75</v>
      </c>
      <c r="K37" s="277">
        <v>80</v>
      </c>
      <c r="L37" s="695">
        <v>6.870567375886524</v>
      </c>
      <c r="M37" s="19"/>
      <c r="P37" s="1139"/>
    </row>
    <row r="38" spans="1:16" x14ac:dyDescent="0.2">
      <c r="A38" s="60">
        <v>52</v>
      </c>
      <c r="B38" s="61" t="s">
        <v>132</v>
      </c>
      <c r="C38" s="838">
        <v>3225</v>
      </c>
      <c r="D38" s="277">
        <v>1570</v>
      </c>
      <c r="E38" s="839">
        <v>1655</v>
      </c>
      <c r="F38" s="277">
        <v>2820</v>
      </c>
      <c r="G38" s="277">
        <v>1370</v>
      </c>
      <c r="H38" s="839">
        <v>1455</v>
      </c>
      <c r="I38" s="277">
        <v>405</v>
      </c>
      <c r="J38" s="277">
        <v>205</v>
      </c>
      <c r="K38" s="277">
        <v>200</v>
      </c>
      <c r="L38" s="695">
        <v>12.496124031007753</v>
      </c>
      <c r="M38" s="19"/>
      <c r="P38" s="1139"/>
    </row>
    <row r="39" spans="1:16" x14ac:dyDescent="0.2">
      <c r="A39" s="60">
        <v>53</v>
      </c>
      <c r="B39" s="61" t="s">
        <v>60</v>
      </c>
      <c r="C39" s="838">
        <v>1905</v>
      </c>
      <c r="D39" s="277">
        <v>965</v>
      </c>
      <c r="E39" s="839">
        <v>940</v>
      </c>
      <c r="F39" s="277">
        <v>1750</v>
      </c>
      <c r="G39" s="277">
        <v>885</v>
      </c>
      <c r="H39" s="839">
        <v>870</v>
      </c>
      <c r="I39" s="277">
        <v>150</v>
      </c>
      <c r="J39" s="277">
        <v>80</v>
      </c>
      <c r="K39" s="277">
        <v>70</v>
      </c>
      <c r="L39" s="695">
        <v>7.9873883342091432</v>
      </c>
      <c r="M39" s="19"/>
      <c r="P39" s="1139"/>
    </row>
    <row r="40" spans="1:16" x14ac:dyDescent="0.2">
      <c r="A40" s="60">
        <v>54</v>
      </c>
      <c r="B40" s="61" t="s">
        <v>135</v>
      </c>
      <c r="C40" s="838">
        <v>620</v>
      </c>
      <c r="D40" s="277">
        <v>325</v>
      </c>
      <c r="E40" s="839">
        <v>295</v>
      </c>
      <c r="F40" s="277">
        <v>550</v>
      </c>
      <c r="G40" s="277">
        <v>285</v>
      </c>
      <c r="H40" s="839">
        <v>265</v>
      </c>
      <c r="I40" s="277">
        <v>65</v>
      </c>
      <c r="J40" s="277">
        <v>35</v>
      </c>
      <c r="K40" s="277">
        <v>30</v>
      </c>
      <c r="L40" s="695">
        <v>10.823909531502423</v>
      </c>
      <c r="M40" s="19"/>
      <c r="P40" s="1139"/>
    </row>
    <row r="41" spans="1:16" x14ac:dyDescent="0.2">
      <c r="A41" s="60">
        <v>55</v>
      </c>
      <c r="B41" s="61" t="s">
        <v>166</v>
      </c>
      <c r="C41" s="838">
        <v>2830</v>
      </c>
      <c r="D41" s="277">
        <v>1430</v>
      </c>
      <c r="E41" s="839">
        <v>1400</v>
      </c>
      <c r="F41" s="277">
        <v>2425</v>
      </c>
      <c r="G41" s="277">
        <v>1195</v>
      </c>
      <c r="H41" s="839">
        <v>1230</v>
      </c>
      <c r="I41" s="277">
        <v>405</v>
      </c>
      <c r="J41" s="277">
        <v>235</v>
      </c>
      <c r="K41" s="277">
        <v>170</v>
      </c>
      <c r="L41" s="695">
        <v>14.336158192090394</v>
      </c>
      <c r="M41" s="19"/>
      <c r="P41" s="1139"/>
    </row>
    <row r="42" spans="1:16" x14ac:dyDescent="0.2">
      <c r="A42" s="60">
        <v>61</v>
      </c>
      <c r="B42" s="61" t="s">
        <v>64</v>
      </c>
      <c r="C42" s="838">
        <v>2330</v>
      </c>
      <c r="D42" s="277">
        <v>1115</v>
      </c>
      <c r="E42" s="839">
        <v>1215</v>
      </c>
      <c r="F42" s="277">
        <v>2170</v>
      </c>
      <c r="G42" s="277">
        <v>1035</v>
      </c>
      <c r="H42" s="839">
        <v>1130</v>
      </c>
      <c r="I42" s="277">
        <v>160</v>
      </c>
      <c r="J42" s="277">
        <v>75</v>
      </c>
      <c r="K42" s="277">
        <v>85</v>
      </c>
      <c r="L42" s="695">
        <v>6.8728522336769764</v>
      </c>
      <c r="M42" s="19"/>
      <c r="P42" s="1139"/>
    </row>
    <row r="43" spans="1:16" x14ac:dyDescent="0.2">
      <c r="A43" s="60">
        <v>62</v>
      </c>
      <c r="B43" s="61" t="s">
        <v>65</v>
      </c>
      <c r="C43" s="838">
        <v>965</v>
      </c>
      <c r="D43" s="277">
        <v>490</v>
      </c>
      <c r="E43" s="839">
        <v>480</v>
      </c>
      <c r="F43" s="277">
        <v>920</v>
      </c>
      <c r="G43" s="277">
        <v>470</v>
      </c>
      <c r="H43" s="839">
        <v>450</v>
      </c>
      <c r="I43" s="277">
        <v>45</v>
      </c>
      <c r="J43" s="277">
        <v>15</v>
      </c>
      <c r="K43" s="277">
        <v>30</v>
      </c>
      <c r="L43" s="695">
        <v>4.6535677352637022</v>
      </c>
      <c r="M43" s="19"/>
      <c r="P43" s="1139"/>
    </row>
    <row r="44" spans="1:16" x14ac:dyDescent="0.2">
      <c r="A44" s="60">
        <v>63</v>
      </c>
      <c r="B44" s="61" t="s">
        <v>66</v>
      </c>
      <c r="C44" s="838">
        <v>580</v>
      </c>
      <c r="D44" s="277">
        <v>305</v>
      </c>
      <c r="E44" s="839">
        <v>275</v>
      </c>
      <c r="F44" s="277">
        <v>570</v>
      </c>
      <c r="G44" s="277">
        <v>305</v>
      </c>
      <c r="H44" s="839">
        <v>265</v>
      </c>
      <c r="I44" s="277">
        <v>15</v>
      </c>
      <c r="J44" s="277">
        <v>5</v>
      </c>
      <c r="K44" s="277">
        <v>10</v>
      </c>
      <c r="L44" s="695">
        <v>2.2336769759450172</v>
      </c>
      <c r="M44" s="19"/>
      <c r="P44" s="1139"/>
    </row>
    <row r="45" spans="1:16" x14ac:dyDescent="0.2">
      <c r="A45" s="60">
        <v>64</v>
      </c>
      <c r="B45" s="61" t="s">
        <v>67</v>
      </c>
      <c r="C45" s="838">
        <v>340</v>
      </c>
      <c r="D45" s="277">
        <v>170</v>
      </c>
      <c r="E45" s="839">
        <v>170</v>
      </c>
      <c r="F45" s="277">
        <v>320</v>
      </c>
      <c r="G45" s="277">
        <v>160</v>
      </c>
      <c r="H45" s="839">
        <v>160</v>
      </c>
      <c r="I45" s="277">
        <v>25</v>
      </c>
      <c r="J45" s="277">
        <v>10</v>
      </c>
      <c r="K45" s="277">
        <v>10</v>
      </c>
      <c r="L45" s="695">
        <v>7.0175438596491224</v>
      </c>
      <c r="M45" s="19"/>
      <c r="P45" s="1139"/>
    </row>
    <row r="46" spans="1:16" x14ac:dyDescent="0.2">
      <c r="A46" s="60">
        <v>65</v>
      </c>
      <c r="B46" s="61" t="s">
        <v>68</v>
      </c>
      <c r="C46" s="838">
        <v>590</v>
      </c>
      <c r="D46" s="277">
        <v>305</v>
      </c>
      <c r="E46" s="839">
        <v>285</v>
      </c>
      <c r="F46" s="277">
        <v>535</v>
      </c>
      <c r="G46" s="277">
        <v>280</v>
      </c>
      <c r="H46" s="839">
        <v>255</v>
      </c>
      <c r="I46" s="277">
        <v>55</v>
      </c>
      <c r="J46" s="277">
        <v>25</v>
      </c>
      <c r="K46" s="277">
        <v>30</v>
      </c>
      <c r="L46" s="695">
        <v>9.2905405405405403</v>
      </c>
      <c r="M46" s="19"/>
      <c r="P46" s="1139"/>
    </row>
    <row r="47" spans="1:16" x14ac:dyDescent="0.2">
      <c r="A47" s="60">
        <v>66</v>
      </c>
      <c r="B47" s="61" t="s">
        <v>69</v>
      </c>
      <c r="C47" s="838">
        <v>2390</v>
      </c>
      <c r="D47" s="277">
        <v>1205</v>
      </c>
      <c r="E47" s="839">
        <v>1185</v>
      </c>
      <c r="F47" s="277">
        <v>2185</v>
      </c>
      <c r="G47" s="277">
        <v>1090</v>
      </c>
      <c r="H47" s="839">
        <v>1095</v>
      </c>
      <c r="I47" s="277">
        <v>205</v>
      </c>
      <c r="J47" s="277">
        <v>110</v>
      </c>
      <c r="K47" s="277">
        <v>95</v>
      </c>
      <c r="L47" s="695">
        <v>8.6156419907988298</v>
      </c>
      <c r="M47" s="19"/>
      <c r="P47" s="1139"/>
    </row>
    <row r="48" spans="1:16" x14ac:dyDescent="0.2">
      <c r="A48" s="60">
        <v>71</v>
      </c>
      <c r="B48" s="61" t="s">
        <v>70</v>
      </c>
      <c r="C48" s="838">
        <v>1710</v>
      </c>
      <c r="D48" s="277">
        <v>870</v>
      </c>
      <c r="E48" s="839">
        <v>840</v>
      </c>
      <c r="F48" s="277">
        <v>1485</v>
      </c>
      <c r="G48" s="277">
        <v>755</v>
      </c>
      <c r="H48" s="839">
        <v>730</v>
      </c>
      <c r="I48" s="277">
        <v>225</v>
      </c>
      <c r="J48" s="277">
        <v>115</v>
      </c>
      <c r="K48" s="277">
        <v>110</v>
      </c>
      <c r="L48" s="695">
        <v>13.142523364485982</v>
      </c>
      <c r="M48" s="19"/>
      <c r="P48" s="1139"/>
    </row>
    <row r="49" spans="1:16" x14ac:dyDescent="0.2">
      <c r="A49" s="60">
        <v>72</v>
      </c>
      <c r="B49" s="61" t="s">
        <v>71</v>
      </c>
      <c r="C49" s="838">
        <v>2965</v>
      </c>
      <c r="D49" s="277">
        <v>1500</v>
      </c>
      <c r="E49" s="839">
        <v>1465</v>
      </c>
      <c r="F49" s="277">
        <v>2665</v>
      </c>
      <c r="G49" s="277">
        <v>1350</v>
      </c>
      <c r="H49" s="839">
        <v>1315</v>
      </c>
      <c r="I49" s="277">
        <v>300</v>
      </c>
      <c r="J49" s="277">
        <v>150</v>
      </c>
      <c r="K49" s="277">
        <v>150</v>
      </c>
      <c r="L49" s="695">
        <v>10.111223458038422</v>
      </c>
      <c r="M49" s="19"/>
      <c r="P49" s="1139"/>
    </row>
    <row r="50" spans="1:16" x14ac:dyDescent="0.2">
      <c r="A50" s="60">
        <v>81</v>
      </c>
      <c r="B50" s="61" t="s">
        <v>5</v>
      </c>
      <c r="C50" s="838">
        <v>1485</v>
      </c>
      <c r="D50" s="277">
        <v>780</v>
      </c>
      <c r="E50" s="839">
        <v>700</v>
      </c>
      <c r="F50" s="277">
        <v>1260</v>
      </c>
      <c r="G50" s="277">
        <v>635</v>
      </c>
      <c r="H50" s="839">
        <v>625</v>
      </c>
      <c r="I50" s="277">
        <v>220</v>
      </c>
      <c r="J50" s="277">
        <v>145</v>
      </c>
      <c r="K50" s="277">
        <v>75</v>
      </c>
      <c r="L50" s="695">
        <v>14.90222521915037</v>
      </c>
      <c r="M50" s="19"/>
      <c r="P50" s="1139"/>
    </row>
    <row r="51" spans="1:16" x14ac:dyDescent="0.2">
      <c r="A51" s="60">
        <v>82</v>
      </c>
      <c r="B51" s="61" t="s">
        <v>72</v>
      </c>
      <c r="C51" s="838">
        <v>2455</v>
      </c>
      <c r="D51" s="277">
        <v>1255</v>
      </c>
      <c r="E51" s="839">
        <v>1195</v>
      </c>
      <c r="F51" s="277">
        <v>1910</v>
      </c>
      <c r="G51" s="277">
        <v>970</v>
      </c>
      <c r="H51" s="839">
        <v>945</v>
      </c>
      <c r="I51" s="277">
        <v>540</v>
      </c>
      <c r="J51" s="277">
        <v>290</v>
      </c>
      <c r="K51" s="277">
        <v>255</v>
      </c>
      <c r="L51" s="695">
        <v>22.054626987362415</v>
      </c>
      <c r="M51" s="19"/>
      <c r="P51" s="1139"/>
    </row>
    <row r="52" spans="1:16" x14ac:dyDescent="0.2">
      <c r="A52" s="60">
        <v>83</v>
      </c>
      <c r="B52" s="61" t="s">
        <v>73</v>
      </c>
      <c r="C52" s="838">
        <v>1570</v>
      </c>
      <c r="D52" s="277">
        <v>780</v>
      </c>
      <c r="E52" s="839">
        <v>790</v>
      </c>
      <c r="F52" s="277">
        <v>1320</v>
      </c>
      <c r="G52" s="277">
        <v>640</v>
      </c>
      <c r="H52" s="839">
        <v>680</v>
      </c>
      <c r="I52" s="277">
        <v>250</v>
      </c>
      <c r="J52" s="277">
        <v>140</v>
      </c>
      <c r="K52" s="277">
        <v>110</v>
      </c>
      <c r="L52" s="695">
        <v>15.997450605481198</v>
      </c>
      <c r="M52" s="19"/>
      <c r="P52" s="1139"/>
    </row>
    <row r="53" spans="1:16" x14ac:dyDescent="0.2">
      <c r="A53" s="60">
        <v>91</v>
      </c>
      <c r="B53" s="61" t="s">
        <v>74</v>
      </c>
      <c r="C53" s="838">
        <v>1455</v>
      </c>
      <c r="D53" s="277">
        <v>775</v>
      </c>
      <c r="E53" s="839">
        <v>680</v>
      </c>
      <c r="F53" s="277">
        <v>1170</v>
      </c>
      <c r="G53" s="277">
        <v>585</v>
      </c>
      <c r="H53" s="839">
        <v>585</v>
      </c>
      <c r="I53" s="277">
        <v>285</v>
      </c>
      <c r="J53" s="277">
        <v>190</v>
      </c>
      <c r="K53" s="277">
        <v>95</v>
      </c>
      <c r="L53" s="695">
        <v>19.505494505494507</v>
      </c>
      <c r="M53" s="19"/>
      <c r="P53" s="1139"/>
    </row>
    <row r="54" spans="1:16" x14ac:dyDescent="0.2">
      <c r="A54" s="60">
        <v>92</v>
      </c>
      <c r="B54" s="61" t="s">
        <v>75</v>
      </c>
      <c r="C54" s="838">
        <v>175</v>
      </c>
      <c r="D54" s="277">
        <v>100</v>
      </c>
      <c r="E54" s="839">
        <v>80</v>
      </c>
      <c r="F54" s="277">
        <v>25</v>
      </c>
      <c r="G54" s="277">
        <v>10</v>
      </c>
      <c r="H54" s="839">
        <v>15</v>
      </c>
      <c r="I54" s="277">
        <v>155</v>
      </c>
      <c r="J54" s="277">
        <v>90</v>
      </c>
      <c r="K54" s="277">
        <v>65</v>
      </c>
      <c r="L54" s="695">
        <v>87.005649717514117</v>
      </c>
      <c r="M54" s="19"/>
      <c r="P54" s="1139"/>
    </row>
    <row r="55" spans="1:16" x14ac:dyDescent="0.2">
      <c r="A55" s="60">
        <v>93</v>
      </c>
      <c r="B55" s="61" t="s">
        <v>76</v>
      </c>
      <c r="C55" s="838">
        <v>1585</v>
      </c>
      <c r="D55" s="277">
        <v>810</v>
      </c>
      <c r="E55" s="839">
        <v>775</v>
      </c>
      <c r="F55" s="277">
        <v>1330</v>
      </c>
      <c r="G55" s="277">
        <v>665</v>
      </c>
      <c r="H55" s="839">
        <v>665</v>
      </c>
      <c r="I55" s="277">
        <v>260</v>
      </c>
      <c r="J55" s="277">
        <v>150</v>
      </c>
      <c r="K55" s="277">
        <v>110</v>
      </c>
      <c r="L55" s="695">
        <v>16.320100819155638</v>
      </c>
      <c r="M55" s="19"/>
      <c r="P55" s="1139"/>
    </row>
    <row r="56" spans="1:16" x14ac:dyDescent="0.2">
      <c r="A56" s="60">
        <v>94</v>
      </c>
      <c r="B56" s="61" t="s">
        <v>77</v>
      </c>
      <c r="C56" s="838">
        <v>2165</v>
      </c>
      <c r="D56" s="277">
        <v>1110</v>
      </c>
      <c r="E56" s="839">
        <v>1055</v>
      </c>
      <c r="F56" s="277">
        <v>1870</v>
      </c>
      <c r="G56" s="277">
        <v>925</v>
      </c>
      <c r="H56" s="839">
        <v>945</v>
      </c>
      <c r="I56" s="277">
        <v>295</v>
      </c>
      <c r="J56" s="277">
        <v>180</v>
      </c>
      <c r="K56" s="277">
        <v>110</v>
      </c>
      <c r="L56" s="695">
        <v>13.533487297921479</v>
      </c>
      <c r="M56" s="19"/>
      <c r="P56" s="1139"/>
    </row>
    <row r="57" spans="1:16" x14ac:dyDescent="0.2">
      <c r="A57" s="60">
        <v>101</v>
      </c>
      <c r="B57" s="61" t="s">
        <v>78</v>
      </c>
      <c r="C57" s="838">
        <v>3135</v>
      </c>
      <c r="D57" s="277">
        <v>1575</v>
      </c>
      <c r="E57" s="839">
        <v>1560</v>
      </c>
      <c r="F57" s="277">
        <v>2935</v>
      </c>
      <c r="G57" s="277">
        <v>1480</v>
      </c>
      <c r="H57" s="839">
        <v>1455</v>
      </c>
      <c r="I57" s="277">
        <v>200</v>
      </c>
      <c r="J57" s="277">
        <v>95</v>
      </c>
      <c r="K57" s="277">
        <v>105</v>
      </c>
      <c r="L57" s="695">
        <v>6.3157894736842106</v>
      </c>
      <c r="M57" s="19"/>
      <c r="P57" s="1139"/>
    </row>
    <row r="58" spans="1:16" x14ac:dyDescent="0.2">
      <c r="A58" s="60">
        <v>102</v>
      </c>
      <c r="B58" s="61" t="s">
        <v>79</v>
      </c>
      <c r="C58" s="838">
        <v>105</v>
      </c>
      <c r="D58" s="277">
        <v>55</v>
      </c>
      <c r="E58" s="839">
        <v>50</v>
      </c>
      <c r="F58" s="277">
        <v>100</v>
      </c>
      <c r="G58" s="277">
        <v>50</v>
      </c>
      <c r="H58" s="839">
        <v>45</v>
      </c>
      <c r="I58" s="277">
        <v>5</v>
      </c>
      <c r="J58" s="277">
        <v>5</v>
      </c>
      <c r="K58" s="277">
        <v>0</v>
      </c>
      <c r="L58" s="695">
        <v>4.8543689320388346</v>
      </c>
      <c r="M58" s="19"/>
      <c r="P58" s="1139"/>
    </row>
    <row r="59" spans="1:16" x14ac:dyDescent="0.2">
      <c r="A59" s="60">
        <v>103</v>
      </c>
      <c r="B59" s="61" t="s">
        <v>80</v>
      </c>
      <c r="C59" s="838">
        <v>880</v>
      </c>
      <c r="D59" s="277">
        <v>445</v>
      </c>
      <c r="E59" s="839">
        <v>435</v>
      </c>
      <c r="F59" s="277">
        <v>780</v>
      </c>
      <c r="G59" s="277">
        <v>390</v>
      </c>
      <c r="H59" s="839">
        <v>385</v>
      </c>
      <c r="I59" s="277">
        <v>105</v>
      </c>
      <c r="J59" s="277">
        <v>55</v>
      </c>
      <c r="K59" s="277">
        <v>50</v>
      </c>
      <c r="L59" s="695">
        <v>11.691259931895573</v>
      </c>
      <c r="M59" s="19"/>
      <c r="P59" s="1139"/>
    </row>
    <row r="60" spans="1:16" x14ac:dyDescent="0.2">
      <c r="A60" s="60">
        <v>105</v>
      </c>
      <c r="B60" s="61" t="s">
        <v>81</v>
      </c>
      <c r="C60" s="838">
        <v>550</v>
      </c>
      <c r="D60" s="277">
        <v>290</v>
      </c>
      <c r="E60" s="839">
        <v>260</v>
      </c>
      <c r="F60" s="277">
        <v>500</v>
      </c>
      <c r="G60" s="277">
        <v>265</v>
      </c>
      <c r="H60" s="839">
        <v>235</v>
      </c>
      <c r="I60" s="277">
        <v>50</v>
      </c>
      <c r="J60" s="277">
        <v>25</v>
      </c>
      <c r="K60" s="277">
        <v>25</v>
      </c>
      <c r="L60" s="695">
        <v>8.9253187613843341</v>
      </c>
      <c r="M60" s="19"/>
      <c r="P60" s="1139"/>
    </row>
    <row r="61" spans="1:16" x14ac:dyDescent="0.2">
      <c r="A61" s="60">
        <v>106</v>
      </c>
      <c r="B61" s="61" t="s">
        <v>82</v>
      </c>
      <c r="C61" s="838">
        <v>955</v>
      </c>
      <c r="D61" s="277">
        <v>465</v>
      </c>
      <c r="E61" s="839">
        <v>485</v>
      </c>
      <c r="F61" s="277">
        <v>880</v>
      </c>
      <c r="G61" s="277">
        <v>430</v>
      </c>
      <c r="H61" s="839">
        <v>450</v>
      </c>
      <c r="I61" s="277">
        <v>75</v>
      </c>
      <c r="J61" s="277">
        <v>35</v>
      </c>
      <c r="K61" s="277">
        <v>35</v>
      </c>
      <c r="L61" s="695">
        <v>7.7649527806925498</v>
      </c>
      <c r="M61" s="19"/>
      <c r="P61" s="1139"/>
    </row>
    <row r="62" spans="1:16" x14ac:dyDescent="0.2">
      <c r="A62" s="60">
        <v>107</v>
      </c>
      <c r="B62" s="61" t="s">
        <v>83</v>
      </c>
      <c r="C62" s="838">
        <v>2125</v>
      </c>
      <c r="D62" s="277">
        <v>1060</v>
      </c>
      <c r="E62" s="839">
        <v>1065</v>
      </c>
      <c r="F62" s="277">
        <v>1975</v>
      </c>
      <c r="G62" s="277">
        <v>990</v>
      </c>
      <c r="H62" s="839">
        <v>985</v>
      </c>
      <c r="I62" s="277">
        <v>150</v>
      </c>
      <c r="J62" s="277">
        <v>70</v>
      </c>
      <c r="K62" s="277">
        <v>80</v>
      </c>
      <c r="L62" s="695">
        <v>6.9712670748940182</v>
      </c>
      <c r="M62" s="19"/>
      <c r="P62" s="1139"/>
    </row>
    <row r="63" spans="1:16" x14ac:dyDescent="0.2">
      <c r="A63" s="60">
        <v>108</v>
      </c>
      <c r="B63" s="61" t="s">
        <v>84</v>
      </c>
      <c r="C63" s="838">
        <v>1075</v>
      </c>
      <c r="D63" s="277">
        <v>545</v>
      </c>
      <c r="E63" s="839">
        <v>525</v>
      </c>
      <c r="F63" s="277">
        <v>935</v>
      </c>
      <c r="G63" s="277">
        <v>465</v>
      </c>
      <c r="H63" s="839">
        <v>475</v>
      </c>
      <c r="I63" s="277">
        <v>135</v>
      </c>
      <c r="J63" s="277">
        <v>85</v>
      </c>
      <c r="K63" s="277">
        <v>55</v>
      </c>
      <c r="L63" s="695">
        <v>12.674743709226469</v>
      </c>
      <c r="M63" s="19"/>
      <c r="P63" s="1139"/>
    </row>
    <row r="64" spans="1:16" x14ac:dyDescent="0.2">
      <c r="A64" s="60">
        <v>109</v>
      </c>
      <c r="B64" s="61" t="s">
        <v>145</v>
      </c>
      <c r="C64" s="838">
        <v>525</v>
      </c>
      <c r="D64" s="277">
        <v>260</v>
      </c>
      <c r="E64" s="839">
        <v>260</v>
      </c>
      <c r="F64" s="277">
        <v>510</v>
      </c>
      <c r="G64" s="277">
        <v>250</v>
      </c>
      <c r="H64" s="839">
        <v>255</v>
      </c>
      <c r="I64" s="277">
        <v>15</v>
      </c>
      <c r="J64" s="277">
        <v>10</v>
      </c>
      <c r="K64" s="277">
        <v>5</v>
      </c>
      <c r="L64" s="695">
        <v>2.676864244741874</v>
      </c>
      <c r="M64" s="19"/>
      <c r="P64" s="1139"/>
    </row>
    <row r="65" spans="1:16" x14ac:dyDescent="0.2">
      <c r="A65" s="60">
        <v>111</v>
      </c>
      <c r="B65" s="61" t="s">
        <v>85</v>
      </c>
      <c r="C65" s="838">
        <v>4575</v>
      </c>
      <c r="D65" s="277">
        <v>2315</v>
      </c>
      <c r="E65" s="839">
        <v>2260</v>
      </c>
      <c r="F65" s="277">
        <v>3635</v>
      </c>
      <c r="G65" s="277">
        <v>1840</v>
      </c>
      <c r="H65" s="839">
        <v>1795</v>
      </c>
      <c r="I65" s="277">
        <v>940</v>
      </c>
      <c r="J65" s="277">
        <v>475</v>
      </c>
      <c r="K65" s="277">
        <v>465</v>
      </c>
      <c r="L65" s="695">
        <v>20.581166703080619</v>
      </c>
      <c r="M65" s="19"/>
      <c r="P65" s="1139"/>
    </row>
    <row r="66" spans="1:16" x14ac:dyDescent="0.2">
      <c r="A66" s="60">
        <v>112</v>
      </c>
      <c r="B66" s="61" t="s">
        <v>86</v>
      </c>
      <c r="C66" s="838">
        <v>5570</v>
      </c>
      <c r="D66" s="277">
        <v>2780</v>
      </c>
      <c r="E66" s="839">
        <v>2790</v>
      </c>
      <c r="F66" s="277">
        <v>4535</v>
      </c>
      <c r="G66" s="277">
        <v>2250</v>
      </c>
      <c r="H66" s="839">
        <v>2285</v>
      </c>
      <c r="I66" s="277">
        <v>1030</v>
      </c>
      <c r="J66" s="277">
        <v>530</v>
      </c>
      <c r="K66" s="277">
        <v>500</v>
      </c>
      <c r="L66" s="695">
        <v>18.516522988505745</v>
      </c>
      <c r="M66" s="19"/>
      <c r="P66" s="1139"/>
    </row>
    <row r="67" spans="1:16" x14ac:dyDescent="0.2">
      <c r="A67" s="60">
        <v>113</v>
      </c>
      <c r="B67" s="61" t="s">
        <v>87</v>
      </c>
      <c r="C67" s="838">
        <v>485</v>
      </c>
      <c r="D67" s="277">
        <v>260</v>
      </c>
      <c r="E67" s="839">
        <v>225</v>
      </c>
      <c r="F67" s="277">
        <v>395</v>
      </c>
      <c r="G67" s="277">
        <v>210</v>
      </c>
      <c r="H67" s="839">
        <v>185</v>
      </c>
      <c r="I67" s="277">
        <v>85</v>
      </c>
      <c r="J67" s="277">
        <v>50</v>
      </c>
      <c r="K67" s="277">
        <v>40</v>
      </c>
      <c r="L67" s="695">
        <v>17.97520661157025</v>
      </c>
      <c r="M67" s="19"/>
      <c r="P67" s="1139"/>
    </row>
    <row r="68" spans="1:16" x14ac:dyDescent="0.2">
      <c r="A68" s="60">
        <v>121</v>
      </c>
      <c r="B68" s="61" t="s">
        <v>61</v>
      </c>
      <c r="C68" s="838">
        <v>5880</v>
      </c>
      <c r="D68" s="277">
        <v>2965</v>
      </c>
      <c r="E68" s="839">
        <v>2915</v>
      </c>
      <c r="F68" s="277">
        <v>4650</v>
      </c>
      <c r="G68" s="277">
        <v>2310</v>
      </c>
      <c r="H68" s="839">
        <v>2340</v>
      </c>
      <c r="I68" s="277">
        <v>1230</v>
      </c>
      <c r="J68" s="277">
        <v>655</v>
      </c>
      <c r="K68" s="277">
        <v>575</v>
      </c>
      <c r="L68" s="695">
        <v>20.948818228192483</v>
      </c>
      <c r="M68" s="19"/>
      <c r="P68" s="1139"/>
    </row>
    <row r="69" spans="1:16" x14ac:dyDescent="0.2">
      <c r="A69" s="60">
        <v>122</v>
      </c>
      <c r="B69" s="61" t="s">
        <v>62</v>
      </c>
      <c r="C69" s="838">
        <v>5200</v>
      </c>
      <c r="D69" s="277">
        <v>2580</v>
      </c>
      <c r="E69" s="839">
        <v>2620</v>
      </c>
      <c r="F69" s="277">
        <v>4290</v>
      </c>
      <c r="G69" s="277">
        <v>2095</v>
      </c>
      <c r="H69" s="839">
        <v>2200</v>
      </c>
      <c r="I69" s="277">
        <v>905</v>
      </c>
      <c r="J69" s="277">
        <v>485</v>
      </c>
      <c r="K69" s="277">
        <v>420</v>
      </c>
      <c r="L69" s="695">
        <v>17.4297806848788</v>
      </c>
      <c r="M69" s="19"/>
      <c r="P69" s="1139"/>
    </row>
    <row r="70" spans="1:16" x14ac:dyDescent="0.2">
      <c r="A70" s="60">
        <v>123</v>
      </c>
      <c r="B70" s="61" t="s">
        <v>63</v>
      </c>
      <c r="C70" s="838">
        <v>2570</v>
      </c>
      <c r="D70" s="277">
        <v>1330</v>
      </c>
      <c r="E70" s="839">
        <v>1240</v>
      </c>
      <c r="F70" s="277">
        <v>2270</v>
      </c>
      <c r="G70" s="277">
        <v>1150</v>
      </c>
      <c r="H70" s="839">
        <v>1120</v>
      </c>
      <c r="I70" s="277">
        <v>300</v>
      </c>
      <c r="J70" s="277">
        <v>185</v>
      </c>
      <c r="K70" s="277">
        <v>120</v>
      </c>
      <c r="L70" s="695">
        <v>11.741835147744945</v>
      </c>
      <c r="M70" s="19"/>
      <c r="P70" s="1139"/>
    </row>
    <row r="71" spans="1:16" x14ac:dyDescent="0.2">
      <c r="A71" s="60"/>
      <c r="B71" s="61"/>
      <c r="C71" s="429"/>
      <c r="D71" s="277"/>
      <c r="E71" s="277"/>
      <c r="F71" s="277"/>
      <c r="G71" s="277"/>
      <c r="H71" s="277"/>
      <c r="I71" s="277"/>
      <c r="J71" s="277"/>
      <c r="K71" s="277"/>
      <c r="L71" s="695"/>
      <c r="M71" s="19"/>
      <c r="P71" s="1139"/>
    </row>
    <row r="72" spans="1:16" x14ac:dyDescent="0.2">
      <c r="A72" s="85">
        <v>1</v>
      </c>
      <c r="B72" s="86" t="s">
        <v>2</v>
      </c>
      <c r="C72" s="840">
        <v>14660</v>
      </c>
      <c r="D72" s="676">
        <v>7620</v>
      </c>
      <c r="E72" s="841">
        <v>7040</v>
      </c>
      <c r="F72" s="676">
        <v>11235</v>
      </c>
      <c r="G72" s="676">
        <v>5690</v>
      </c>
      <c r="H72" s="841">
        <v>5545</v>
      </c>
      <c r="I72" s="676">
        <v>3425</v>
      </c>
      <c r="J72" s="676">
        <v>1935</v>
      </c>
      <c r="K72" s="676">
        <v>1490</v>
      </c>
      <c r="L72" s="696">
        <v>23.361298683582294</v>
      </c>
      <c r="M72" s="19"/>
      <c r="P72" s="1139"/>
    </row>
    <row r="73" spans="1:16" x14ac:dyDescent="0.2">
      <c r="A73" s="85">
        <v>2</v>
      </c>
      <c r="B73" s="86" t="s">
        <v>6</v>
      </c>
      <c r="C73" s="840">
        <v>17805</v>
      </c>
      <c r="D73" s="676">
        <v>8980</v>
      </c>
      <c r="E73" s="841">
        <v>8825</v>
      </c>
      <c r="F73" s="676">
        <v>11260</v>
      </c>
      <c r="G73" s="676">
        <v>5510</v>
      </c>
      <c r="H73" s="841">
        <v>5750</v>
      </c>
      <c r="I73" s="676">
        <v>6550</v>
      </c>
      <c r="J73" s="676">
        <v>3470</v>
      </c>
      <c r="K73" s="676">
        <v>3075</v>
      </c>
      <c r="L73" s="696">
        <v>36.774121082781086</v>
      </c>
      <c r="M73" s="19"/>
      <c r="P73" s="1139"/>
    </row>
    <row r="74" spans="1:16" x14ac:dyDescent="0.2">
      <c r="A74" s="85">
        <v>3</v>
      </c>
      <c r="B74" s="86" t="s">
        <v>10</v>
      </c>
      <c r="C74" s="840">
        <v>20975</v>
      </c>
      <c r="D74" s="676">
        <v>10900</v>
      </c>
      <c r="E74" s="841">
        <v>10075</v>
      </c>
      <c r="F74" s="676">
        <v>14585</v>
      </c>
      <c r="G74" s="676">
        <v>7430</v>
      </c>
      <c r="H74" s="841">
        <v>7160</v>
      </c>
      <c r="I74" s="676">
        <v>6390</v>
      </c>
      <c r="J74" s="676">
        <v>3475</v>
      </c>
      <c r="K74" s="676">
        <v>2915</v>
      </c>
      <c r="L74" s="696">
        <v>30.456755983598743</v>
      </c>
      <c r="M74" s="19"/>
      <c r="P74" s="1139"/>
    </row>
    <row r="75" spans="1:16" x14ac:dyDescent="0.2">
      <c r="A75" s="85">
        <v>4</v>
      </c>
      <c r="B75" s="86" t="s">
        <v>3</v>
      </c>
      <c r="C75" s="840">
        <v>18650</v>
      </c>
      <c r="D75" s="676">
        <v>9530</v>
      </c>
      <c r="E75" s="841">
        <v>9120</v>
      </c>
      <c r="F75" s="676">
        <v>14525</v>
      </c>
      <c r="G75" s="676">
        <v>7255</v>
      </c>
      <c r="H75" s="841">
        <v>7270</v>
      </c>
      <c r="I75" s="676">
        <v>4125</v>
      </c>
      <c r="J75" s="676">
        <v>2275</v>
      </c>
      <c r="K75" s="676">
        <v>1850</v>
      </c>
      <c r="L75" s="696">
        <v>22.112600536193032</v>
      </c>
      <c r="M75" s="19"/>
      <c r="P75" s="1139"/>
    </row>
    <row r="76" spans="1:16" x14ac:dyDescent="0.2">
      <c r="A76" s="85">
        <v>5</v>
      </c>
      <c r="B76" s="86" t="s">
        <v>7</v>
      </c>
      <c r="C76" s="840">
        <v>10835</v>
      </c>
      <c r="D76" s="676">
        <v>5395</v>
      </c>
      <c r="E76" s="841">
        <v>5440</v>
      </c>
      <c r="F76" s="676">
        <v>9650</v>
      </c>
      <c r="G76" s="676">
        <v>4765</v>
      </c>
      <c r="H76" s="841">
        <v>4890</v>
      </c>
      <c r="I76" s="676">
        <v>1185</v>
      </c>
      <c r="J76" s="676">
        <v>630</v>
      </c>
      <c r="K76" s="676">
        <v>550</v>
      </c>
      <c r="L76" s="696">
        <v>10.918320258421781</v>
      </c>
      <c r="M76" s="19"/>
      <c r="P76" s="1139"/>
    </row>
    <row r="77" spans="1:16" x14ac:dyDescent="0.2">
      <c r="A77" s="85">
        <v>6</v>
      </c>
      <c r="B77" s="86" t="s">
        <v>11</v>
      </c>
      <c r="C77" s="840">
        <v>7200</v>
      </c>
      <c r="D77" s="676">
        <v>3590</v>
      </c>
      <c r="E77" s="841">
        <v>3610</v>
      </c>
      <c r="F77" s="676">
        <v>6700</v>
      </c>
      <c r="G77" s="676">
        <v>3345</v>
      </c>
      <c r="H77" s="841">
        <v>3355</v>
      </c>
      <c r="I77" s="676">
        <v>505</v>
      </c>
      <c r="J77" s="676">
        <v>245</v>
      </c>
      <c r="K77" s="676">
        <v>255</v>
      </c>
      <c r="L77" s="696">
        <v>6.984171063593446</v>
      </c>
      <c r="M77" s="19"/>
      <c r="P77" s="1139"/>
    </row>
    <row r="78" spans="1:16" x14ac:dyDescent="0.2">
      <c r="A78" s="85">
        <v>7</v>
      </c>
      <c r="B78" s="86" t="s">
        <v>4</v>
      </c>
      <c r="C78" s="840">
        <v>4680</v>
      </c>
      <c r="D78" s="676">
        <v>2375</v>
      </c>
      <c r="E78" s="841">
        <v>2305</v>
      </c>
      <c r="F78" s="676">
        <v>4155</v>
      </c>
      <c r="G78" s="676">
        <v>2105</v>
      </c>
      <c r="H78" s="841">
        <v>2050</v>
      </c>
      <c r="I78" s="676">
        <v>525</v>
      </c>
      <c r="J78" s="676">
        <v>270</v>
      </c>
      <c r="K78" s="676">
        <v>255</v>
      </c>
      <c r="L78" s="696">
        <v>11.220346227826457</v>
      </c>
      <c r="M78" s="19"/>
      <c r="P78" s="1139"/>
    </row>
    <row r="79" spans="1:16" x14ac:dyDescent="0.2">
      <c r="A79" s="85">
        <v>8</v>
      </c>
      <c r="B79" s="86" t="s">
        <v>5</v>
      </c>
      <c r="C79" s="840">
        <v>5505</v>
      </c>
      <c r="D79" s="676">
        <v>2820</v>
      </c>
      <c r="E79" s="841">
        <v>2685</v>
      </c>
      <c r="F79" s="676">
        <v>4490</v>
      </c>
      <c r="G79" s="676">
        <v>2245</v>
      </c>
      <c r="H79" s="841">
        <v>2250</v>
      </c>
      <c r="I79" s="676">
        <v>1015</v>
      </c>
      <c r="J79" s="676">
        <v>575</v>
      </c>
      <c r="K79" s="676">
        <v>440</v>
      </c>
      <c r="L79" s="696">
        <v>18.401453224341509</v>
      </c>
      <c r="M79" s="19"/>
      <c r="P79" s="1139"/>
    </row>
    <row r="80" spans="1:16" x14ac:dyDescent="0.2">
      <c r="A80" s="85">
        <v>9</v>
      </c>
      <c r="B80" s="86" t="s">
        <v>8</v>
      </c>
      <c r="C80" s="840">
        <v>5385</v>
      </c>
      <c r="D80" s="676">
        <v>2795</v>
      </c>
      <c r="E80" s="841">
        <v>2590</v>
      </c>
      <c r="F80" s="676">
        <v>4395</v>
      </c>
      <c r="G80" s="676">
        <v>2185</v>
      </c>
      <c r="H80" s="841">
        <v>2210</v>
      </c>
      <c r="I80" s="676">
        <v>990</v>
      </c>
      <c r="J80" s="676">
        <v>605</v>
      </c>
      <c r="K80" s="676">
        <v>385</v>
      </c>
      <c r="L80" s="696">
        <v>18.384401114206128</v>
      </c>
      <c r="M80" s="19"/>
      <c r="P80" s="1139"/>
    </row>
    <row r="81" spans="1:16" x14ac:dyDescent="0.2">
      <c r="A81" s="85">
        <v>10</v>
      </c>
      <c r="B81" s="86" t="s">
        <v>9</v>
      </c>
      <c r="C81" s="840">
        <v>9340</v>
      </c>
      <c r="D81" s="676">
        <v>4700</v>
      </c>
      <c r="E81" s="841">
        <v>4640</v>
      </c>
      <c r="F81" s="676">
        <v>8615</v>
      </c>
      <c r="G81" s="676">
        <v>4325</v>
      </c>
      <c r="H81" s="841">
        <v>4285</v>
      </c>
      <c r="I81" s="676">
        <v>725</v>
      </c>
      <c r="J81" s="676">
        <v>375</v>
      </c>
      <c r="K81" s="676">
        <v>355</v>
      </c>
      <c r="L81" s="696">
        <v>7.7837259100642404</v>
      </c>
      <c r="M81" s="19"/>
      <c r="P81" s="1139"/>
    </row>
    <row r="82" spans="1:16" x14ac:dyDescent="0.2">
      <c r="A82" s="85">
        <v>11</v>
      </c>
      <c r="B82" s="86" t="s">
        <v>93</v>
      </c>
      <c r="C82" s="840">
        <v>10630</v>
      </c>
      <c r="D82" s="676">
        <v>5355</v>
      </c>
      <c r="E82" s="841">
        <v>5275</v>
      </c>
      <c r="F82" s="676">
        <v>8570</v>
      </c>
      <c r="G82" s="676">
        <v>4300</v>
      </c>
      <c r="H82" s="841">
        <v>4270</v>
      </c>
      <c r="I82" s="676">
        <v>2060</v>
      </c>
      <c r="J82" s="676">
        <v>1055</v>
      </c>
      <c r="K82" s="676">
        <v>1005</v>
      </c>
      <c r="L82" s="696">
        <v>19.380938940634117</v>
      </c>
      <c r="M82" s="19"/>
      <c r="P82" s="1139"/>
    </row>
    <row r="83" spans="1:16" x14ac:dyDescent="0.2">
      <c r="A83" s="85">
        <v>12</v>
      </c>
      <c r="B83" s="86" t="s">
        <v>165</v>
      </c>
      <c r="C83" s="840">
        <v>13650</v>
      </c>
      <c r="D83" s="676">
        <v>6875</v>
      </c>
      <c r="E83" s="841">
        <v>6775</v>
      </c>
      <c r="F83" s="676">
        <v>11210</v>
      </c>
      <c r="G83" s="676">
        <v>5550</v>
      </c>
      <c r="H83" s="841">
        <v>5660</v>
      </c>
      <c r="I83" s="676">
        <v>2440</v>
      </c>
      <c r="J83" s="676">
        <v>1325</v>
      </c>
      <c r="K83" s="676">
        <v>1115</v>
      </c>
      <c r="L83" s="696">
        <v>17.874148414035602</v>
      </c>
      <c r="M83" s="19"/>
      <c r="P83" s="1139"/>
    </row>
    <row r="84" spans="1:16" ht="13.15" customHeight="1" x14ac:dyDescent="0.2">
      <c r="A84" s="85"/>
      <c r="B84" s="86"/>
      <c r="C84" s="429"/>
      <c r="D84" s="277"/>
      <c r="E84" s="277"/>
      <c r="F84" s="277"/>
      <c r="G84" s="277"/>
      <c r="H84" s="277"/>
      <c r="I84" s="277"/>
      <c r="J84" s="277"/>
      <c r="K84" s="277"/>
      <c r="L84" s="695"/>
      <c r="M84" s="19"/>
      <c r="P84" s="1139"/>
    </row>
    <row r="85" spans="1:16" ht="13.15" customHeight="1" x14ac:dyDescent="0.2">
      <c r="A85" s="70"/>
      <c r="B85" s="70" t="s">
        <v>20</v>
      </c>
      <c r="C85" s="840">
        <v>139315</v>
      </c>
      <c r="D85" s="676">
        <v>70935</v>
      </c>
      <c r="E85" s="841">
        <v>68380</v>
      </c>
      <c r="F85" s="676">
        <v>109390</v>
      </c>
      <c r="G85" s="676">
        <v>54705</v>
      </c>
      <c r="H85" s="841">
        <v>54695</v>
      </c>
      <c r="I85" s="676">
        <v>29935</v>
      </c>
      <c r="J85" s="676">
        <v>16235</v>
      </c>
      <c r="K85" s="676">
        <v>13690</v>
      </c>
      <c r="L85" s="696">
        <v>21.480508480659218</v>
      </c>
      <c r="M85" s="827"/>
      <c r="P85" s="1139"/>
    </row>
    <row r="86" spans="1:16" ht="15" x14ac:dyDescent="0.25">
      <c r="A86" s="126"/>
      <c r="B86" s="126"/>
      <c r="C86" s="127"/>
      <c r="D86" s="127"/>
      <c r="E86" s="127"/>
      <c r="F86" s="127"/>
      <c r="G86" s="127"/>
      <c r="H86" s="127"/>
      <c r="I86" s="127"/>
      <c r="J86" s="127"/>
      <c r="K86" s="127"/>
      <c r="L86" s="128"/>
      <c r="M86" s="12"/>
    </row>
    <row r="87" spans="1:16" x14ac:dyDescent="0.2">
      <c r="A87" s="65" t="s">
        <v>219</v>
      </c>
      <c r="B87" s="55"/>
      <c r="C87" s="55"/>
      <c r="D87" s="55"/>
      <c r="E87" s="55"/>
      <c r="F87" s="55"/>
      <c r="G87" s="55"/>
      <c r="H87" s="55"/>
      <c r="I87" s="55"/>
      <c r="J87" s="55"/>
      <c r="K87" s="53"/>
      <c r="L87" s="66" t="s">
        <v>220</v>
      </c>
      <c r="M87" s="12"/>
    </row>
    <row r="88" spans="1:16" x14ac:dyDescent="0.2">
      <c r="A88" s="53"/>
      <c r="B88" s="53"/>
      <c r="C88" s="53"/>
      <c r="D88" s="53"/>
      <c r="E88" s="53"/>
      <c r="F88" s="53"/>
      <c r="G88" s="53"/>
      <c r="H88" s="53"/>
      <c r="I88" s="53"/>
      <c r="J88" s="53"/>
      <c r="K88" s="53"/>
      <c r="L88" s="53"/>
    </row>
    <row r="89" spans="1:16" x14ac:dyDescent="0.2">
      <c r="A89" s="53"/>
      <c r="B89" s="53"/>
      <c r="C89" s="53"/>
      <c r="D89" s="53"/>
      <c r="E89" s="53"/>
      <c r="F89" s="53"/>
      <c r="G89" s="53"/>
      <c r="H89" s="53"/>
      <c r="I89" s="53"/>
      <c r="J89" s="53"/>
      <c r="K89" s="53"/>
      <c r="L89" s="53"/>
    </row>
    <row r="90" spans="1:16" x14ac:dyDescent="0.2">
      <c r="A90" s="53"/>
      <c r="B90" s="53"/>
      <c r="C90" s="53"/>
      <c r="D90" s="53"/>
      <c r="E90" s="53"/>
      <c r="F90" s="53"/>
      <c r="G90" s="53"/>
      <c r="H90" s="53"/>
      <c r="I90" s="53"/>
      <c r="J90" s="53"/>
      <c r="K90" s="53"/>
      <c r="L90" s="53"/>
    </row>
    <row r="91" spans="1:16" x14ac:dyDescent="0.2">
      <c r="A91" s="53"/>
      <c r="B91" s="53"/>
      <c r="C91" s="53"/>
      <c r="D91" s="53"/>
      <c r="E91" s="53"/>
      <c r="F91" s="53"/>
      <c r="G91" s="53"/>
      <c r="H91" s="53"/>
      <c r="I91" s="53"/>
      <c r="J91" s="53"/>
      <c r="K91" s="53"/>
      <c r="L91" s="53"/>
    </row>
    <row r="92" spans="1:16" x14ac:dyDescent="0.2">
      <c r="A92" s="53"/>
      <c r="B92" s="53"/>
      <c r="C92" s="53"/>
      <c r="D92" s="53"/>
      <c r="E92" s="53"/>
      <c r="F92" s="53"/>
      <c r="G92" s="53"/>
      <c r="H92" s="53"/>
      <c r="I92" s="53"/>
      <c r="J92" s="53"/>
      <c r="K92" s="53"/>
      <c r="L92" s="53"/>
    </row>
    <row r="93" spans="1:16" x14ac:dyDescent="0.2">
      <c r="A93" s="1064" t="str">
        <f>CONCATENATE("Bevölkerung nach Geschlecht und Staatsangehörigkeit am ",DAY(A1),".",MONTH(A1),".",YEAR(A1))</f>
        <v>Bevölkerung nach Geschlecht und Staatsangehörigkeit am 31.12.2021</v>
      </c>
      <c r="B93" s="53"/>
      <c r="C93" s="53"/>
      <c r="D93" s="53"/>
      <c r="E93" s="53"/>
      <c r="F93" s="53"/>
      <c r="G93" s="53"/>
      <c r="H93" s="53"/>
      <c r="I93" s="53"/>
      <c r="J93" s="53"/>
      <c r="K93" s="53"/>
      <c r="L93" s="53"/>
    </row>
    <row r="94" spans="1:16" x14ac:dyDescent="0.2">
      <c r="A94" s="53"/>
      <c r="B94" s="53"/>
      <c r="C94" s="53"/>
      <c r="D94" s="53"/>
      <c r="E94" s="53"/>
      <c r="F94" s="53"/>
      <c r="G94" s="53"/>
      <c r="H94" s="53"/>
      <c r="I94" s="53"/>
      <c r="J94" s="53"/>
      <c r="K94" s="53"/>
      <c r="L94" s="53"/>
    </row>
    <row r="95" spans="1:16" x14ac:dyDescent="0.2">
      <c r="A95" s="53"/>
      <c r="B95" s="53"/>
      <c r="C95" s="53"/>
      <c r="D95" s="53"/>
      <c r="E95" s="53"/>
      <c r="F95" s="53"/>
      <c r="G95" s="53"/>
      <c r="H95" s="53"/>
      <c r="I95" s="53"/>
      <c r="J95" s="53"/>
      <c r="K95" s="53"/>
      <c r="L95" s="53"/>
    </row>
    <row r="96" spans="1:16" x14ac:dyDescent="0.2">
      <c r="A96" s="53"/>
      <c r="B96" s="53"/>
      <c r="C96" s="53"/>
      <c r="D96" s="53"/>
      <c r="E96" s="53"/>
      <c r="F96" s="53"/>
      <c r="G96" s="53"/>
      <c r="H96" s="53"/>
      <c r="I96" s="53"/>
      <c r="J96" s="53"/>
      <c r="K96" s="53"/>
      <c r="L96" s="53"/>
    </row>
    <row r="97" spans="1:12" x14ac:dyDescent="0.2">
      <c r="A97" s="53"/>
      <c r="B97" s="53"/>
      <c r="C97" s="53"/>
      <c r="D97" s="53"/>
      <c r="E97" s="53"/>
      <c r="F97" s="53"/>
      <c r="G97" s="53"/>
      <c r="H97" s="53"/>
      <c r="I97" s="53"/>
      <c r="J97" s="53"/>
      <c r="K97" s="53"/>
      <c r="L97" s="53"/>
    </row>
    <row r="98" spans="1:12" x14ac:dyDescent="0.2">
      <c r="A98" s="53"/>
      <c r="B98" s="53"/>
      <c r="C98" s="53"/>
      <c r="D98" s="53"/>
      <c r="E98" s="53"/>
      <c r="F98" s="53"/>
      <c r="G98" s="53"/>
      <c r="H98" s="53"/>
      <c r="I98" s="53"/>
      <c r="J98" s="53"/>
      <c r="K98" s="53"/>
      <c r="L98" s="53"/>
    </row>
    <row r="99" spans="1:12" x14ac:dyDescent="0.2">
      <c r="A99" s="53"/>
      <c r="B99" s="53"/>
      <c r="C99" s="53"/>
      <c r="D99" s="53"/>
      <c r="E99" s="53"/>
      <c r="F99" s="53"/>
      <c r="G99" s="53"/>
      <c r="H99" s="53"/>
      <c r="I99" s="53"/>
      <c r="J99" s="53"/>
      <c r="K99" s="53"/>
      <c r="L99" s="53"/>
    </row>
    <row r="100" spans="1:12" x14ac:dyDescent="0.2">
      <c r="A100" s="53"/>
      <c r="B100" s="53"/>
      <c r="C100" s="53"/>
      <c r="D100" s="53"/>
      <c r="E100" s="53"/>
      <c r="F100" s="53"/>
      <c r="G100" s="53"/>
      <c r="H100" s="53"/>
      <c r="I100" s="53"/>
      <c r="J100" s="53"/>
      <c r="K100" s="53"/>
      <c r="L100" s="53"/>
    </row>
    <row r="101" spans="1:12" x14ac:dyDescent="0.2">
      <c r="A101" s="53"/>
      <c r="B101" s="53"/>
      <c r="C101" s="53"/>
      <c r="D101" s="53"/>
      <c r="E101" s="53"/>
      <c r="F101" s="53"/>
      <c r="G101" s="53"/>
      <c r="H101" s="53"/>
      <c r="I101" s="53"/>
      <c r="J101" s="53"/>
      <c r="K101" s="53"/>
      <c r="L101" s="53"/>
    </row>
    <row r="102" spans="1:12" x14ac:dyDescent="0.2">
      <c r="A102" s="53"/>
      <c r="B102" s="53"/>
      <c r="C102" s="53"/>
      <c r="D102" s="53"/>
      <c r="E102" s="53"/>
      <c r="F102" s="53"/>
      <c r="G102" s="53"/>
      <c r="H102" s="53"/>
      <c r="I102" s="53"/>
      <c r="J102" s="53"/>
      <c r="K102" s="53"/>
      <c r="L102" s="53"/>
    </row>
    <row r="103" spans="1:12" x14ac:dyDescent="0.2">
      <c r="A103" s="53"/>
      <c r="B103" s="53"/>
      <c r="C103" s="53"/>
      <c r="D103" s="53"/>
      <c r="E103" s="53"/>
      <c r="F103" s="53"/>
      <c r="G103" s="53"/>
      <c r="H103" s="53"/>
      <c r="I103" s="53"/>
      <c r="J103" s="53"/>
      <c r="K103" s="53"/>
      <c r="L103" s="53"/>
    </row>
    <row r="104" spans="1:12" x14ac:dyDescent="0.2">
      <c r="A104" s="53"/>
      <c r="B104" s="53"/>
      <c r="C104" s="53"/>
      <c r="D104" s="53"/>
      <c r="E104" s="53"/>
      <c r="F104" s="53"/>
      <c r="G104" s="53"/>
      <c r="H104" s="53"/>
      <c r="I104" s="53"/>
      <c r="J104" s="53"/>
      <c r="K104" s="53"/>
      <c r="L104" s="53"/>
    </row>
    <row r="105" spans="1:12" x14ac:dyDescent="0.2">
      <c r="A105" s="53"/>
      <c r="B105" s="53"/>
      <c r="C105" s="53"/>
      <c r="D105" s="53"/>
      <c r="E105" s="53"/>
      <c r="F105" s="53"/>
      <c r="G105" s="53"/>
      <c r="H105" s="53"/>
      <c r="I105" s="53"/>
      <c r="J105" s="53"/>
      <c r="K105" s="53"/>
      <c r="L105" s="53"/>
    </row>
    <row r="106" spans="1:12" x14ac:dyDescent="0.2">
      <c r="A106" s="53"/>
      <c r="B106" s="53"/>
      <c r="C106" s="129"/>
      <c r="D106" s="129"/>
      <c r="E106" s="129"/>
      <c r="F106" s="129"/>
      <c r="G106" s="129"/>
      <c r="H106" s="129"/>
      <c r="I106" s="129"/>
      <c r="J106" s="129"/>
      <c r="K106" s="129"/>
      <c r="L106" s="129"/>
    </row>
    <row r="107" spans="1:12" x14ac:dyDescent="0.2">
      <c r="A107" s="53"/>
      <c r="B107" s="53"/>
      <c r="C107" s="53"/>
      <c r="D107" s="53"/>
      <c r="E107" s="53"/>
      <c r="F107" s="53"/>
      <c r="G107" s="53"/>
      <c r="H107" s="53"/>
      <c r="I107" s="53"/>
      <c r="J107" s="53"/>
      <c r="K107" s="53"/>
      <c r="L107" s="66" t="s">
        <v>335</v>
      </c>
    </row>
    <row r="108" spans="1:12" x14ac:dyDescent="0.2">
      <c r="A108" s="53"/>
      <c r="B108" s="53"/>
      <c r="C108" s="53"/>
      <c r="D108" s="53"/>
      <c r="E108" s="53"/>
      <c r="F108" s="53"/>
      <c r="G108" s="53"/>
      <c r="H108" s="53"/>
      <c r="I108" s="53"/>
      <c r="J108" s="53"/>
      <c r="K108" s="53"/>
      <c r="L108" s="53"/>
    </row>
    <row r="109" spans="1:12" x14ac:dyDescent="0.2">
      <c r="A109" s="53"/>
      <c r="B109" s="53"/>
      <c r="C109" s="53"/>
      <c r="D109" s="53"/>
      <c r="E109" s="53"/>
      <c r="F109" s="53"/>
      <c r="G109" s="53"/>
      <c r="H109" s="53"/>
      <c r="I109" s="53"/>
      <c r="J109" s="53"/>
      <c r="K109" s="53"/>
      <c r="L109" s="53"/>
    </row>
    <row r="110" spans="1:12" x14ac:dyDescent="0.2">
      <c r="A110" s="53"/>
      <c r="B110" s="53"/>
      <c r="C110" s="53"/>
      <c r="D110" s="53"/>
      <c r="E110" s="53"/>
      <c r="F110" s="53"/>
      <c r="G110" s="53"/>
      <c r="H110" s="53"/>
      <c r="I110" s="53"/>
      <c r="J110" s="53"/>
      <c r="K110" s="53"/>
    </row>
    <row r="111" spans="1:12" x14ac:dyDescent="0.2">
      <c r="A111" s="53"/>
      <c r="B111" s="53"/>
      <c r="C111" s="53"/>
      <c r="D111" s="53"/>
      <c r="E111" s="53"/>
      <c r="F111" s="53"/>
      <c r="G111" s="53"/>
      <c r="H111" s="53"/>
      <c r="I111" s="53"/>
      <c r="J111" s="53"/>
      <c r="K111" s="53"/>
    </row>
    <row r="112" spans="1:12" x14ac:dyDescent="0.2">
      <c r="A112" s="53"/>
      <c r="B112" s="53"/>
      <c r="C112" s="53"/>
      <c r="D112" s="53"/>
      <c r="E112" s="53"/>
      <c r="F112" s="53"/>
      <c r="G112" s="53"/>
      <c r="H112" s="53"/>
      <c r="I112" s="53"/>
      <c r="J112" s="53"/>
      <c r="K112" s="53"/>
      <c r="L112" s="53"/>
    </row>
    <row r="113" spans="1:12" x14ac:dyDescent="0.2">
      <c r="A113" s="53"/>
      <c r="B113" s="53"/>
      <c r="C113" s="53"/>
      <c r="D113" s="53"/>
      <c r="E113" s="53"/>
      <c r="F113" s="53"/>
      <c r="G113" s="53"/>
      <c r="H113" s="53"/>
      <c r="I113" s="53"/>
      <c r="J113" s="53"/>
      <c r="K113" s="53"/>
      <c r="L113" s="53"/>
    </row>
    <row r="114" spans="1:12" x14ac:dyDescent="0.2">
      <c r="A114" s="53"/>
      <c r="B114" s="53"/>
      <c r="C114" s="53"/>
      <c r="D114" s="53"/>
      <c r="E114" s="53"/>
      <c r="F114" s="53"/>
      <c r="G114" s="53"/>
      <c r="H114" s="53"/>
      <c r="I114" s="53"/>
      <c r="J114" s="53"/>
      <c r="K114" s="53"/>
    </row>
    <row r="115" spans="1:12" x14ac:dyDescent="0.2">
      <c r="A115" s="1021"/>
      <c r="B115" s="1021"/>
      <c r="C115" s="1021"/>
      <c r="D115" s="1021"/>
      <c r="E115" s="1021"/>
      <c r="F115" s="1021"/>
      <c r="G115" s="1021"/>
      <c r="H115" s="1021"/>
      <c r="I115" s="1021"/>
      <c r="J115" s="1021"/>
      <c r="K115" s="1021"/>
      <c r="L115" s="1021"/>
    </row>
    <row r="116" spans="1:12" x14ac:dyDescent="0.2">
      <c r="A116" s="1021"/>
      <c r="B116" s="1021"/>
      <c r="C116" s="1021"/>
      <c r="D116" s="1021"/>
      <c r="E116" s="1021"/>
      <c r="F116" s="1021"/>
      <c r="G116" s="1021"/>
      <c r="H116" s="1021"/>
      <c r="I116" s="1021"/>
      <c r="J116" s="1021"/>
      <c r="K116" s="1021"/>
      <c r="L116" s="1021"/>
    </row>
    <row r="117" spans="1:12" x14ac:dyDescent="0.2">
      <c r="A117" s="1021"/>
      <c r="B117" s="1021"/>
      <c r="C117" s="1021"/>
      <c r="D117" s="1021"/>
      <c r="E117" s="1021"/>
      <c r="F117" s="1021"/>
      <c r="G117" s="1021"/>
      <c r="H117" s="1021"/>
      <c r="I117" s="1021"/>
      <c r="J117" s="1021"/>
      <c r="K117" s="1021"/>
      <c r="L117" s="1021"/>
    </row>
    <row r="118" spans="1:12" x14ac:dyDescent="0.2">
      <c r="A118" s="1021"/>
      <c r="B118" s="1021"/>
      <c r="C118" s="1021"/>
      <c r="D118" s="1021"/>
      <c r="E118" s="1021"/>
      <c r="F118" s="1021"/>
      <c r="G118" s="1021"/>
      <c r="H118" s="1021"/>
      <c r="I118" s="1021"/>
      <c r="J118" s="1021"/>
      <c r="K118" s="1021"/>
      <c r="L118" s="1021"/>
    </row>
    <row r="119" spans="1:12" x14ac:dyDescent="0.2">
      <c r="A119" s="1021"/>
      <c r="B119" s="1021"/>
      <c r="C119" s="1021"/>
      <c r="D119" s="1021"/>
      <c r="E119" s="1021"/>
      <c r="F119" s="1021"/>
      <c r="G119" s="1021"/>
      <c r="H119" s="1021"/>
      <c r="I119" s="1021"/>
      <c r="J119" s="1021"/>
      <c r="K119" s="1021"/>
      <c r="L119" s="1021"/>
    </row>
    <row r="120" spans="1:12" x14ac:dyDescent="0.2">
      <c r="A120" s="1021"/>
      <c r="B120" s="1021"/>
      <c r="C120" s="1021"/>
      <c r="D120" s="1021"/>
      <c r="E120" s="1021"/>
      <c r="F120" s="1021"/>
      <c r="G120" s="1021"/>
      <c r="H120" s="1021"/>
      <c r="I120" s="1021"/>
      <c r="J120" s="1021"/>
      <c r="K120" s="1021"/>
      <c r="L120" s="1021"/>
    </row>
    <row r="121" spans="1:12" x14ac:dyDescent="0.2">
      <c r="A121" s="1021"/>
      <c r="B121" s="1021"/>
      <c r="C121" s="1021"/>
      <c r="D121" s="1021"/>
      <c r="E121" s="1021"/>
      <c r="F121" s="1021"/>
      <c r="G121" s="1021"/>
      <c r="H121" s="1021"/>
      <c r="I121" s="1021"/>
      <c r="J121" s="1021"/>
      <c r="K121" s="1021"/>
      <c r="L121" s="1021"/>
    </row>
    <row r="122" spans="1:12" x14ac:dyDescent="0.2">
      <c r="A122" s="1021"/>
      <c r="B122" s="1021"/>
      <c r="C122" s="1021"/>
      <c r="D122" s="1021"/>
      <c r="E122" s="1021"/>
      <c r="F122" s="1021"/>
      <c r="G122" s="1021"/>
      <c r="H122" s="1021"/>
      <c r="I122" s="1021"/>
      <c r="J122" s="1021"/>
      <c r="K122" s="1021"/>
      <c r="L122" s="1021"/>
    </row>
  </sheetData>
  <hyperlinks>
    <hyperlink ref="L1" location="INHALT!A1" display="zum Inhaltsverzeichnis" xr:uid="{CABEBA6A-FC8E-42FC-98C1-B4B8392035A6}"/>
  </hyperlinks>
  <printOptions horizontalCentered="1" verticalCentered="1"/>
  <pageMargins left="0.23622047244094491" right="0.23622047244094491" top="0.24" bottom="0.43307086614173229" header="0.16" footer="0.15748031496062992"/>
  <pageSetup paperSize="9" scale="92" firstPageNumber="8" fitToWidth="0" orientation="landscape" useFirstPageNumber="1" r:id="rId1"/>
  <headerFooter scaleWithDoc="0">
    <oddFooter>Seite &amp;P</oddFooter>
  </headerFooter>
  <rowBreaks count="2" manualBreakCount="2">
    <brk id="41" max="16383" man="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Q139"/>
  <sheetViews>
    <sheetView zoomScale="115" zoomScaleNormal="115" zoomScaleSheetLayoutView="100" workbookViewId="0">
      <pane xSplit="2" ySplit="6" topLeftCell="C7" activePane="bottomRight" state="frozen"/>
      <selection activeCell="A80" sqref="A80:XFD80"/>
      <selection pane="topRight" activeCell="A80" sqref="A80:XFD80"/>
      <selection pane="bottomLeft" activeCell="A80" sqref="A80:XFD80"/>
      <selection pane="bottomRight" activeCell="A2" sqref="A2:N84"/>
    </sheetView>
  </sheetViews>
  <sheetFormatPr baseColWidth="10" defaultRowHeight="12.75" x14ac:dyDescent="0.2"/>
  <cols>
    <col min="1" max="1" width="5.7109375" customWidth="1"/>
    <col min="2" max="2" width="21.42578125" customWidth="1"/>
    <col min="3" max="13" width="7.140625" customWidth="1"/>
    <col min="14" max="14" width="6.28515625" customWidth="1"/>
    <col min="15" max="15" width="11.5703125" customWidth="1"/>
  </cols>
  <sheetData>
    <row r="1" spans="1:17" x14ac:dyDescent="0.2">
      <c r="A1" s="1053">
        <v>44561</v>
      </c>
      <c r="B1" s="53"/>
      <c r="C1" s="53"/>
      <c r="D1" s="53"/>
      <c r="E1" s="53"/>
      <c r="F1" s="53"/>
      <c r="G1" s="53"/>
      <c r="H1" s="53"/>
      <c r="I1" s="53"/>
      <c r="J1" s="53"/>
      <c r="K1" s="53"/>
      <c r="L1" s="53"/>
      <c r="M1" s="53"/>
      <c r="N1" s="1068" t="str">
        <f>HYPERLINK("[Kleinräumige Statistik Daten Prototyp.xlsx]INHALT!A1","zum Inhaltsverzeichnis")</f>
        <v>zum Inhaltsverzeichnis</v>
      </c>
    </row>
    <row r="2" spans="1:17" ht="15.75" x14ac:dyDescent="0.25">
      <c r="A2" s="54" t="s">
        <v>477</v>
      </c>
      <c r="B2" s="55"/>
      <c r="C2" s="55"/>
      <c r="D2" s="55"/>
      <c r="E2" s="55"/>
      <c r="F2" s="55"/>
      <c r="G2" s="55"/>
      <c r="H2" s="55"/>
      <c r="I2" s="55"/>
      <c r="J2" s="55"/>
      <c r="K2" s="55"/>
      <c r="L2" s="55"/>
      <c r="M2" s="55"/>
      <c r="N2" s="53"/>
    </row>
    <row r="3" spans="1:17" x14ac:dyDescent="0.2">
      <c r="A3" s="56" t="s">
        <v>199</v>
      </c>
      <c r="B3" s="55"/>
      <c r="C3" s="55"/>
      <c r="D3" s="55"/>
      <c r="E3" s="73"/>
      <c r="F3" s="73"/>
      <c r="G3" s="73"/>
      <c r="H3" s="73"/>
      <c r="I3" s="73"/>
      <c r="J3" s="73"/>
      <c r="K3" s="73"/>
      <c r="L3" s="73"/>
      <c r="M3" s="73"/>
      <c r="N3" s="53"/>
    </row>
    <row r="4" spans="1:17" x14ac:dyDescent="0.2">
      <c r="A4" s="53"/>
      <c r="B4" s="53"/>
      <c r="C4" s="53"/>
      <c r="D4" s="53"/>
      <c r="E4" s="53"/>
      <c r="F4" s="53"/>
      <c r="G4" s="53"/>
      <c r="H4" s="53"/>
      <c r="I4" s="53"/>
      <c r="J4" s="53"/>
      <c r="K4" s="53"/>
      <c r="L4" s="53"/>
      <c r="M4" s="53"/>
      <c r="N4" s="66" t="s">
        <v>495</v>
      </c>
    </row>
    <row r="5" spans="1:17" s="11" customFormat="1" ht="36" customHeight="1" x14ac:dyDescent="0.2">
      <c r="A5" s="137" t="s">
        <v>100</v>
      </c>
      <c r="B5" s="137" t="s">
        <v>101</v>
      </c>
      <c r="C5" s="137">
        <v>2011</v>
      </c>
      <c r="D5" s="137">
        <v>2012</v>
      </c>
      <c r="E5" s="137">
        <v>2013</v>
      </c>
      <c r="F5" s="137">
        <v>2014</v>
      </c>
      <c r="G5" s="137">
        <v>2015</v>
      </c>
      <c r="H5" s="137">
        <v>2016</v>
      </c>
      <c r="I5" s="137">
        <v>2017</v>
      </c>
      <c r="J5" s="137">
        <v>2018</v>
      </c>
      <c r="K5" s="137">
        <v>2019</v>
      </c>
      <c r="L5" s="137">
        <v>2020</v>
      </c>
      <c r="M5" s="137">
        <v>2021</v>
      </c>
      <c r="N5" s="802" t="s">
        <v>100</v>
      </c>
      <c r="O5" s="136"/>
    </row>
    <row r="6" spans="1:17" s="11" customFormat="1" ht="13.15" customHeight="1" x14ac:dyDescent="0.2">
      <c r="A6" s="137"/>
      <c r="B6" s="137"/>
      <c r="C6" s="803" t="s">
        <v>224</v>
      </c>
      <c r="D6" s="803" t="s">
        <v>224</v>
      </c>
      <c r="E6" s="803" t="s">
        <v>224</v>
      </c>
      <c r="F6" s="803" t="s">
        <v>224</v>
      </c>
      <c r="G6" s="803" t="s">
        <v>224</v>
      </c>
      <c r="H6" s="803" t="s">
        <v>224</v>
      </c>
      <c r="I6" s="803" t="s">
        <v>224</v>
      </c>
      <c r="J6" s="803" t="s">
        <v>224</v>
      </c>
      <c r="K6" s="803" t="s">
        <v>224</v>
      </c>
      <c r="L6" s="803" t="s">
        <v>224</v>
      </c>
      <c r="M6" s="803" t="s">
        <v>224</v>
      </c>
      <c r="N6" s="300"/>
      <c r="O6" s="136"/>
    </row>
    <row r="7" spans="1:17" s="11" customFormat="1" x14ac:dyDescent="0.2">
      <c r="A7" s="74"/>
      <c r="B7" s="74"/>
      <c r="C7" s="75"/>
      <c r="D7" s="75"/>
      <c r="E7" s="75"/>
      <c r="F7" s="75"/>
      <c r="G7" s="75"/>
      <c r="H7" s="75"/>
      <c r="I7" s="75"/>
      <c r="J7" s="75"/>
      <c r="K7" s="75"/>
      <c r="L7" s="75"/>
      <c r="M7" s="75"/>
      <c r="N7" s="74"/>
    </row>
    <row r="8" spans="1:17" s="4" customFormat="1" ht="13.15" customHeight="1" x14ac:dyDescent="0.2">
      <c r="A8" s="60">
        <v>10</v>
      </c>
      <c r="B8" s="61" t="s">
        <v>37</v>
      </c>
      <c r="C8" s="677">
        <v>515</v>
      </c>
      <c r="D8" s="677">
        <v>525</v>
      </c>
      <c r="E8" s="677">
        <v>515</v>
      </c>
      <c r="F8" s="677">
        <v>520</v>
      </c>
      <c r="G8" s="677">
        <v>535</v>
      </c>
      <c r="H8" s="677">
        <v>530</v>
      </c>
      <c r="I8" s="677">
        <v>525</v>
      </c>
      <c r="J8" s="677">
        <v>535</v>
      </c>
      <c r="K8" s="677">
        <v>545</v>
      </c>
      <c r="L8" s="677">
        <v>535</v>
      </c>
      <c r="M8" s="677">
        <v>555</v>
      </c>
      <c r="N8" s="139">
        <v>10</v>
      </c>
      <c r="O8" s="19"/>
      <c r="P8" s="828"/>
      <c r="Q8" s="828"/>
    </row>
    <row r="9" spans="1:17" s="4" customFormat="1" ht="13.15" customHeight="1" x14ac:dyDescent="0.2">
      <c r="A9" s="60">
        <v>11</v>
      </c>
      <c r="B9" s="61" t="s">
        <v>38</v>
      </c>
      <c r="C9" s="677">
        <v>1165</v>
      </c>
      <c r="D9" s="677">
        <v>1200</v>
      </c>
      <c r="E9" s="677">
        <v>1225</v>
      </c>
      <c r="F9" s="677">
        <v>1275</v>
      </c>
      <c r="G9" s="677">
        <v>1245</v>
      </c>
      <c r="H9" s="677">
        <v>1235</v>
      </c>
      <c r="I9" s="677">
        <v>1230</v>
      </c>
      <c r="J9" s="677">
        <v>1205</v>
      </c>
      <c r="K9" s="677">
        <v>1165</v>
      </c>
      <c r="L9" s="677">
        <v>1135</v>
      </c>
      <c r="M9" s="677">
        <v>1140</v>
      </c>
      <c r="N9" s="139">
        <v>11</v>
      </c>
      <c r="O9" s="19"/>
      <c r="P9" s="828"/>
      <c r="Q9" s="828"/>
    </row>
    <row r="10" spans="1:17" s="4" customFormat="1" ht="13.15" customHeight="1" x14ac:dyDescent="0.2">
      <c r="A10" s="60">
        <v>12</v>
      </c>
      <c r="B10" s="61" t="s">
        <v>90</v>
      </c>
      <c r="C10" s="677">
        <v>1850</v>
      </c>
      <c r="D10" s="677">
        <v>1900</v>
      </c>
      <c r="E10" s="677">
        <v>1760</v>
      </c>
      <c r="F10" s="677">
        <v>1880</v>
      </c>
      <c r="G10" s="677">
        <v>1975</v>
      </c>
      <c r="H10" s="677">
        <v>2140</v>
      </c>
      <c r="I10" s="677">
        <v>2275</v>
      </c>
      <c r="J10" s="677">
        <v>2360</v>
      </c>
      <c r="K10" s="677">
        <v>2385</v>
      </c>
      <c r="L10" s="677">
        <v>2400</v>
      </c>
      <c r="M10" s="677">
        <v>2395</v>
      </c>
      <c r="N10" s="139">
        <v>12</v>
      </c>
      <c r="O10" s="19"/>
      <c r="P10" s="828"/>
      <c r="Q10" s="828"/>
    </row>
    <row r="11" spans="1:17" s="4" customFormat="1" ht="13.15" customHeight="1" x14ac:dyDescent="0.2">
      <c r="A11" s="60">
        <v>13</v>
      </c>
      <c r="B11" s="61" t="s">
        <v>39</v>
      </c>
      <c r="C11" s="677">
        <v>315</v>
      </c>
      <c r="D11" s="677">
        <v>340</v>
      </c>
      <c r="E11" s="677">
        <v>375</v>
      </c>
      <c r="F11" s="677">
        <v>350</v>
      </c>
      <c r="G11" s="677">
        <v>355</v>
      </c>
      <c r="H11" s="677">
        <v>355</v>
      </c>
      <c r="I11" s="677">
        <v>350</v>
      </c>
      <c r="J11" s="677">
        <v>375</v>
      </c>
      <c r="K11" s="677">
        <v>385</v>
      </c>
      <c r="L11" s="677">
        <v>380</v>
      </c>
      <c r="M11" s="677">
        <v>355</v>
      </c>
      <c r="N11" s="139">
        <v>13</v>
      </c>
      <c r="O11" s="19"/>
      <c r="P11" s="828"/>
      <c r="Q11" s="828"/>
    </row>
    <row r="12" spans="1:17" s="4" customFormat="1" ht="13.15" customHeight="1" x14ac:dyDescent="0.2">
      <c r="A12" s="60">
        <v>14</v>
      </c>
      <c r="B12" s="61" t="s">
        <v>40</v>
      </c>
      <c r="C12" s="677">
        <v>2435</v>
      </c>
      <c r="D12" s="677">
        <v>2445</v>
      </c>
      <c r="E12" s="677">
        <v>2480</v>
      </c>
      <c r="F12" s="677">
        <v>2475</v>
      </c>
      <c r="G12" s="677">
        <v>2560</v>
      </c>
      <c r="H12" s="677">
        <v>2575</v>
      </c>
      <c r="I12" s="677">
        <v>2605</v>
      </c>
      <c r="J12" s="677">
        <v>2585</v>
      </c>
      <c r="K12" s="677">
        <v>2675</v>
      </c>
      <c r="L12" s="677">
        <v>2595</v>
      </c>
      <c r="M12" s="677">
        <v>2595</v>
      </c>
      <c r="N12" s="139">
        <v>14</v>
      </c>
      <c r="O12" s="19"/>
      <c r="P12" s="828"/>
      <c r="Q12" s="828"/>
    </row>
    <row r="13" spans="1:17" s="4" customFormat="1" ht="13.15" customHeight="1" x14ac:dyDescent="0.2">
      <c r="A13" s="60">
        <v>15</v>
      </c>
      <c r="B13" s="61" t="s">
        <v>41</v>
      </c>
      <c r="C13" s="677">
        <v>1120</v>
      </c>
      <c r="D13" s="677">
        <v>1145</v>
      </c>
      <c r="E13" s="677">
        <v>1145</v>
      </c>
      <c r="F13" s="677">
        <v>1155</v>
      </c>
      <c r="G13" s="677">
        <v>1205</v>
      </c>
      <c r="H13" s="677">
        <v>1230</v>
      </c>
      <c r="I13" s="677">
        <v>1185</v>
      </c>
      <c r="J13" s="677">
        <v>1160</v>
      </c>
      <c r="K13" s="677">
        <v>1135</v>
      </c>
      <c r="L13" s="677">
        <v>1130</v>
      </c>
      <c r="M13" s="677">
        <v>1155</v>
      </c>
      <c r="N13" s="139">
        <v>15</v>
      </c>
      <c r="O13" s="19"/>
      <c r="P13" s="828"/>
      <c r="Q13" s="828"/>
    </row>
    <row r="14" spans="1:17" s="4" customFormat="1" ht="13.15" customHeight="1" x14ac:dyDescent="0.2">
      <c r="A14" s="60">
        <v>16</v>
      </c>
      <c r="B14" s="61" t="s">
        <v>99</v>
      </c>
      <c r="C14" s="677">
        <v>2660</v>
      </c>
      <c r="D14" s="677">
        <v>2675</v>
      </c>
      <c r="E14" s="677">
        <v>2725</v>
      </c>
      <c r="F14" s="677">
        <v>2730</v>
      </c>
      <c r="G14" s="677">
        <v>2725</v>
      </c>
      <c r="H14" s="677">
        <v>2745</v>
      </c>
      <c r="I14" s="677">
        <v>2755</v>
      </c>
      <c r="J14" s="677">
        <v>2790</v>
      </c>
      <c r="K14" s="677">
        <v>2820</v>
      </c>
      <c r="L14" s="677">
        <v>2825</v>
      </c>
      <c r="M14" s="677">
        <v>2815</v>
      </c>
      <c r="N14" s="139">
        <v>16</v>
      </c>
      <c r="O14" s="19"/>
      <c r="P14" s="828"/>
      <c r="Q14" s="828"/>
    </row>
    <row r="15" spans="1:17" s="4" customFormat="1" ht="13.15" customHeight="1" x14ac:dyDescent="0.2">
      <c r="A15" s="60">
        <v>17</v>
      </c>
      <c r="B15" s="61" t="s">
        <v>42</v>
      </c>
      <c r="C15" s="677">
        <v>3650</v>
      </c>
      <c r="D15" s="677">
        <v>3715</v>
      </c>
      <c r="E15" s="677">
        <v>3730</v>
      </c>
      <c r="F15" s="677">
        <v>3765</v>
      </c>
      <c r="G15" s="677">
        <v>3730</v>
      </c>
      <c r="H15" s="677">
        <v>3750</v>
      </c>
      <c r="I15" s="677">
        <v>3775</v>
      </c>
      <c r="J15" s="677">
        <v>3780</v>
      </c>
      <c r="K15" s="677">
        <v>3765</v>
      </c>
      <c r="L15" s="677">
        <v>3695</v>
      </c>
      <c r="M15" s="677">
        <v>3655</v>
      </c>
      <c r="N15" s="139">
        <v>17</v>
      </c>
      <c r="O15" s="19"/>
      <c r="P15" s="828"/>
      <c r="Q15" s="828"/>
    </row>
    <row r="16" spans="1:17" s="4" customFormat="1" ht="13.15" customHeight="1" x14ac:dyDescent="0.2">
      <c r="A16" s="60">
        <v>21</v>
      </c>
      <c r="B16" s="61" t="s">
        <v>43</v>
      </c>
      <c r="C16" s="677">
        <v>1475</v>
      </c>
      <c r="D16" s="677">
        <v>1505</v>
      </c>
      <c r="E16" s="677">
        <v>1515</v>
      </c>
      <c r="F16" s="677">
        <v>1570</v>
      </c>
      <c r="G16" s="677">
        <v>1610</v>
      </c>
      <c r="H16" s="677">
        <v>1555</v>
      </c>
      <c r="I16" s="677">
        <v>1615</v>
      </c>
      <c r="J16" s="677">
        <v>1685</v>
      </c>
      <c r="K16" s="677">
        <v>1730</v>
      </c>
      <c r="L16" s="677">
        <v>1690</v>
      </c>
      <c r="M16" s="677">
        <v>1675</v>
      </c>
      <c r="N16" s="139">
        <v>21</v>
      </c>
      <c r="O16" s="19"/>
      <c r="P16" s="828"/>
      <c r="Q16" s="828"/>
    </row>
    <row r="17" spans="1:17" s="4" customFormat="1" ht="13.15" customHeight="1" x14ac:dyDescent="0.2">
      <c r="A17" s="60">
        <v>22</v>
      </c>
      <c r="B17" s="61" t="s">
        <v>44</v>
      </c>
      <c r="C17" s="677">
        <v>1540</v>
      </c>
      <c r="D17" s="677">
        <v>1570</v>
      </c>
      <c r="E17" s="677">
        <v>1570</v>
      </c>
      <c r="F17" s="677">
        <v>1600</v>
      </c>
      <c r="G17" s="677">
        <v>1565</v>
      </c>
      <c r="H17" s="677">
        <v>1555</v>
      </c>
      <c r="I17" s="677">
        <v>1570</v>
      </c>
      <c r="J17" s="677">
        <v>1665</v>
      </c>
      <c r="K17" s="677">
        <v>1685</v>
      </c>
      <c r="L17" s="677">
        <v>1660</v>
      </c>
      <c r="M17" s="677">
        <v>1645</v>
      </c>
      <c r="N17" s="139">
        <v>22</v>
      </c>
      <c r="O17" s="19"/>
      <c r="P17" s="828"/>
      <c r="Q17" s="828"/>
    </row>
    <row r="18" spans="1:17" s="4" customFormat="1" ht="13.15" customHeight="1" x14ac:dyDescent="0.2">
      <c r="A18" s="60">
        <v>23</v>
      </c>
      <c r="B18" s="61" t="s">
        <v>45</v>
      </c>
      <c r="C18" s="677">
        <v>3305</v>
      </c>
      <c r="D18" s="677">
        <v>3360</v>
      </c>
      <c r="E18" s="677">
        <v>3375</v>
      </c>
      <c r="F18" s="677">
        <v>3390</v>
      </c>
      <c r="G18" s="677">
        <v>3395</v>
      </c>
      <c r="H18" s="677">
        <v>3530</v>
      </c>
      <c r="I18" s="677">
        <v>3535</v>
      </c>
      <c r="J18" s="677">
        <v>3580</v>
      </c>
      <c r="K18" s="677">
        <v>3515</v>
      </c>
      <c r="L18" s="677">
        <v>3275</v>
      </c>
      <c r="M18" s="677">
        <v>3695</v>
      </c>
      <c r="N18" s="139">
        <v>23</v>
      </c>
      <c r="O18" s="19"/>
      <c r="P18" s="828"/>
      <c r="Q18" s="828"/>
    </row>
    <row r="19" spans="1:17" s="4" customFormat="1" ht="13.15" customHeight="1" x14ac:dyDescent="0.2">
      <c r="A19" s="60">
        <v>24</v>
      </c>
      <c r="B19" s="61" t="s">
        <v>46</v>
      </c>
      <c r="C19" s="677">
        <v>6690</v>
      </c>
      <c r="D19" s="677">
        <v>6725</v>
      </c>
      <c r="E19" s="677">
        <v>6740</v>
      </c>
      <c r="F19" s="677">
        <v>6765</v>
      </c>
      <c r="G19" s="677">
        <v>6885</v>
      </c>
      <c r="H19" s="677">
        <v>6750</v>
      </c>
      <c r="I19" s="677">
        <v>6755</v>
      </c>
      <c r="J19" s="677">
        <v>6650</v>
      </c>
      <c r="K19" s="677">
        <v>6635</v>
      </c>
      <c r="L19" s="677">
        <v>6455</v>
      </c>
      <c r="M19" s="677">
        <v>6390</v>
      </c>
      <c r="N19" s="139">
        <v>24</v>
      </c>
      <c r="O19" s="19"/>
      <c r="P19" s="828"/>
      <c r="Q19" s="828"/>
    </row>
    <row r="20" spans="1:17" s="4" customFormat="1" ht="13.15" customHeight="1" x14ac:dyDescent="0.2">
      <c r="A20" s="60">
        <v>25</v>
      </c>
      <c r="B20" s="61" t="s">
        <v>180</v>
      </c>
      <c r="C20" s="677">
        <v>2015</v>
      </c>
      <c r="D20" s="677">
        <v>2080</v>
      </c>
      <c r="E20" s="677">
        <v>2065</v>
      </c>
      <c r="F20" s="677">
        <v>2045</v>
      </c>
      <c r="G20" s="677">
        <v>2050</v>
      </c>
      <c r="H20" s="677">
        <v>2045</v>
      </c>
      <c r="I20" s="677">
        <v>2005</v>
      </c>
      <c r="J20" s="677">
        <v>1940</v>
      </c>
      <c r="K20" s="677">
        <v>1935</v>
      </c>
      <c r="L20" s="677">
        <v>1865</v>
      </c>
      <c r="M20" s="677">
        <v>1805</v>
      </c>
      <c r="N20" s="139">
        <v>25</v>
      </c>
      <c r="O20" s="19"/>
      <c r="P20" s="828"/>
      <c r="Q20" s="828"/>
    </row>
    <row r="21" spans="1:17" s="4" customFormat="1" ht="13.15" customHeight="1" x14ac:dyDescent="0.2">
      <c r="A21" s="60">
        <v>26</v>
      </c>
      <c r="B21" s="61" t="s">
        <v>164</v>
      </c>
      <c r="C21" s="677">
        <v>2655</v>
      </c>
      <c r="D21" s="677">
        <v>2680</v>
      </c>
      <c r="E21" s="677">
        <v>2650</v>
      </c>
      <c r="F21" s="677">
        <v>2665</v>
      </c>
      <c r="G21" s="677">
        <v>2665</v>
      </c>
      <c r="H21" s="677">
        <v>2635</v>
      </c>
      <c r="I21" s="677">
        <v>2560</v>
      </c>
      <c r="J21" s="677">
        <v>2550</v>
      </c>
      <c r="K21" s="677">
        <v>2565</v>
      </c>
      <c r="L21" s="677">
        <v>2620</v>
      </c>
      <c r="M21" s="677">
        <v>2595</v>
      </c>
      <c r="N21" s="139">
        <v>26</v>
      </c>
      <c r="O21" s="19"/>
      <c r="P21" s="828"/>
      <c r="Q21" s="828"/>
    </row>
    <row r="22" spans="1:17" s="4" customFormat="1" ht="13.15" customHeight="1" x14ac:dyDescent="0.2">
      <c r="A22" s="60">
        <v>31</v>
      </c>
      <c r="B22" s="61" t="s">
        <v>47</v>
      </c>
      <c r="C22" s="677">
        <v>3360</v>
      </c>
      <c r="D22" s="677">
        <v>3355</v>
      </c>
      <c r="E22" s="677">
        <v>3490</v>
      </c>
      <c r="F22" s="677">
        <v>3650</v>
      </c>
      <c r="G22" s="677">
        <v>3770</v>
      </c>
      <c r="H22" s="677">
        <v>3705</v>
      </c>
      <c r="I22" s="677">
        <v>3695</v>
      </c>
      <c r="J22" s="677">
        <v>3745</v>
      </c>
      <c r="K22" s="677">
        <v>3805</v>
      </c>
      <c r="L22" s="677">
        <v>3830</v>
      </c>
      <c r="M22" s="677">
        <v>3810</v>
      </c>
      <c r="N22" s="139">
        <v>31</v>
      </c>
      <c r="O22" s="19"/>
      <c r="P22" s="828"/>
      <c r="Q22" s="828"/>
    </row>
    <row r="23" spans="1:17" s="4" customFormat="1" ht="13.15" customHeight="1" x14ac:dyDescent="0.2">
      <c r="A23" s="60">
        <v>32</v>
      </c>
      <c r="B23" s="61" t="s">
        <v>48</v>
      </c>
      <c r="C23" s="677">
        <v>5120</v>
      </c>
      <c r="D23" s="677">
        <v>5215</v>
      </c>
      <c r="E23" s="677">
        <v>5290</v>
      </c>
      <c r="F23" s="677">
        <v>5460</v>
      </c>
      <c r="G23" s="677">
        <v>5510</v>
      </c>
      <c r="H23" s="677">
        <v>5590</v>
      </c>
      <c r="I23" s="677">
        <v>5655</v>
      </c>
      <c r="J23" s="677">
        <v>5595</v>
      </c>
      <c r="K23" s="677">
        <v>5865</v>
      </c>
      <c r="L23" s="677">
        <v>5820</v>
      </c>
      <c r="M23" s="677">
        <v>5835</v>
      </c>
      <c r="N23" s="139">
        <v>32</v>
      </c>
      <c r="O23" s="19"/>
      <c r="P23" s="828"/>
      <c r="Q23" s="828"/>
    </row>
    <row r="24" spans="1:17" s="4" customFormat="1" ht="13.15" customHeight="1" x14ac:dyDescent="0.2">
      <c r="A24" s="60">
        <v>33</v>
      </c>
      <c r="B24" s="61" t="s">
        <v>181</v>
      </c>
      <c r="C24" s="677">
        <v>115</v>
      </c>
      <c r="D24" s="677">
        <v>135</v>
      </c>
      <c r="E24" s="677">
        <v>150</v>
      </c>
      <c r="F24" s="677">
        <v>105</v>
      </c>
      <c r="G24" s="677">
        <v>170</v>
      </c>
      <c r="H24" s="677">
        <v>95</v>
      </c>
      <c r="I24" s="677">
        <v>115</v>
      </c>
      <c r="J24" s="677">
        <v>120</v>
      </c>
      <c r="K24" s="677">
        <v>90</v>
      </c>
      <c r="L24" s="677">
        <v>80</v>
      </c>
      <c r="M24" s="677">
        <v>70</v>
      </c>
      <c r="N24" s="139">
        <v>33</v>
      </c>
      <c r="O24" s="19"/>
      <c r="P24" s="828"/>
      <c r="Q24" s="828"/>
    </row>
    <row r="25" spans="1:17" s="4" customFormat="1" ht="13.15" customHeight="1" x14ac:dyDescent="0.2">
      <c r="A25" s="60">
        <v>34</v>
      </c>
      <c r="B25" s="61" t="s">
        <v>49</v>
      </c>
      <c r="C25" s="677">
        <v>4235</v>
      </c>
      <c r="D25" s="677">
        <v>4255</v>
      </c>
      <c r="E25" s="677">
        <v>4255</v>
      </c>
      <c r="F25" s="677">
        <v>4315</v>
      </c>
      <c r="G25" s="677">
        <v>4315</v>
      </c>
      <c r="H25" s="677">
        <v>4255</v>
      </c>
      <c r="I25" s="677">
        <v>4220</v>
      </c>
      <c r="J25" s="677">
        <v>4265</v>
      </c>
      <c r="K25" s="677">
        <v>4340</v>
      </c>
      <c r="L25" s="677">
        <v>4405</v>
      </c>
      <c r="M25" s="677">
        <v>4450</v>
      </c>
      <c r="N25" s="139">
        <v>34</v>
      </c>
      <c r="O25" s="19"/>
      <c r="P25" s="828"/>
      <c r="Q25" s="828"/>
    </row>
    <row r="26" spans="1:17" s="4" customFormat="1" ht="13.15" customHeight="1" x14ac:dyDescent="0.2">
      <c r="A26" s="60">
        <v>35</v>
      </c>
      <c r="B26" s="61" t="s">
        <v>231</v>
      </c>
      <c r="C26" s="677">
        <v>2555</v>
      </c>
      <c r="D26" s="677">
        <v>2690</v>
      </c>
      <c r="E26" s="677">
        <v>2670</v>
      </c>
      <c r="F26" s="677">
        <v>2740</v>
      </c>
      <c r="G26" s="677">
        <v>2735</v>
      </c>
      <c r="H26" s="677">
        <v>2755</v>
      </c>
      <c r="I26" s="677">
        <v>2780</v>
      </c>
      <c r="J26" s="677">
        <v>2865</v>
      </c>
      <c r="K26" s="677">
        <v>2825</v>
      </c>
      <c r="L26" s="677">
        <v>2835</v>
      </c>
      <c r="M26" s="677">
        <v>2945</v>
      </c>
      <c r="N26" s="139">
        <v>35</v>
      </c>
      <c r="O26" s="19"/>
      <c r="P26" s="828"/>
      <c r="Q26" s="828"/>
    </row>
    <row r="27" spans="1:17" s="4" customFormat="1" ht="13.15" customHeight="1" x14ac:dyDescent="0.2">
      <c r="A27" s="60">
        <v>36</v>
      </c>
      <c r="B27" s="61" t="s">
        <v>50</v>
      </c>
      <c r="C27" s="677">
        <v>3600</v>
      </c>
      <c r="D27" s="677">
        <v>3705</v>
      </c>
      <c r="E27" s="677">
        <v>3710</v>
      </c>
      <c r="F27" s="677">
        <v>3890</v>
      </c>
      <c r="G27" s="677">
        <v>3945</v>
      </c>
      <c r="H27" s="677">
        <v>3935</v>
      </c>
      <c r="I27" s="677">
        <v>3905</v>
      </c>
      <c r="J27" s="677">
        <v>3985</v>
      </c>
      <c r="K27" s="677">
        <v>3955</v>
      </c>
      <c r="L27" s="677">
        <v>3870</v>
      </c>
      <c r="M27" s="677">
        <v>3860</v>
      </c>
      <c r="N27" s="139">
        <v>36</v>
      </c>
      <c r="O27" s="19"/>
      <c r="P27" s="828"/>
      <c r="Q27" s="828"/>
    </row>
    <row r="28" spans="1:17" s="4" customFormat="1" ht="13.15" customHeight="1" x14ac:dyDescent="0.2">
      <c r="A28" s="60">
        <v>41</v>
      </c>
      <c r="B28" s="61" t="s">
        <v>51</v>
      </c>
      <c r="C28" s="677">
        <v>3015</v>
      </c>
      <c r="D28" s="677">
        <v>2990</v>
      </c>
      <c r="E28" s="677">
        <v>3055</v>
      </c>
      <c r="F28" s="677">
        <v>3070</v>
      </c>
      <c r="G28" s="677">
        <v>3065</v>
      </c>
      <c r="H28" s="677">
        <v>3065</v>
      </c>
      <c r="I28" s="677">
        <v>3075</v>
      </c>
      <c r="J28" s="677">
        <v>3030</v>
      </c>
      <c r="K28" s="677">
        <v>3045</v>
      </c>
      <c r="L28" s="677">
        <v>3175</v>
      </c>
      <c r="M28" s="677">
        <v>3340</v>
      </c>
      <c r="N28" s="139">
        <v>41</v>
      </c>
      <c r="O28" s="19"/>
      <c r="P28" s="828"/>
      <c r="Q28" s="828"/>
    </row>
    <row r="29" spans="1:17" s="4" customFormat="1" ht="13.15" customHeight="1" x14ac:dyDescent="0.2">
      <c r="A29" s="60">
        <v>42</v>
      </c>
      <c r="B29" s="61" t="s">
        <v>52</v>
      </c>
      <c r="C29" s="677">
        <v>3135</v>
      </c>
      <c r="D29" s="677">
        <v>3135</v>
      </c>
      <c r="E29" s="677">
        <v>3140</v>
      </c>
      <c r="F29" s="677">
        <v>3105</v>
      </c>
      <c r="G29" s="677">
        <v>3085</v>
      </c>
      <c r="H29" s="677">
        <v>3125</v>
      </c>
      <c r="I29" s="677">
        <v>3155</v>
      </c>
      <c r="J29" s="677">
        <v>3255</v>
      </c>
      <c r="K29" s="677">
        <v>3305</v>
      </c>
      <c r="L29" s="677">
        <v>3315</v>
      </c>
      <c r="M29" s="677">
        <v>3295</v>
      </c>
      <c r="N29" s="139">
        <v>42</v>
      </c>
      <c r="O29" s="19"/>
      <c r="P29" s="828"/>
      <c r="Q29" s="828"/>
    </row>
    <row r="30" spans="1:17" s="4" customFormat="1" ht="13.15" customHeight="1" x14ac:dyDescent="0.2">
      <c r="A30" s="60">
        <v>43</v>
      </c>
      <c r="B30" s="61" t="s">
        <v>53</v>
      </c>
      <c r="C30" s="677">
        <v>5315</v>
      </c>
      <c r="D30" s="677">
        <v>5310</v>
      </c>
      <c r="E30" s="677">
        <v>5335</v>
      </c>
      <c r="F30" s="677">
        <v>5580</v>
      </c>
      <c r="G30" s="677">
        <v>5700</v>
      </c>
      <c r="H30" s="677">
        <v>5700</v>
      </c>
      <c r="I30" s="677">
        <v>5705</v>
      </c>
      <c r="J30" s="677">
        <v>5830</v>
      </c>
      <c r="K30" s="677">
        <v>5820</v>
      </c>
      <c r="L30" s="677">
        <v>5730</v>
      </c>
      <c r="M30" s="677">
        <v>5790</v>
      </c>
      <c r="N30" s="139">
        <v>43</v>
      </c>
      <c r="O30" s="19"/>
      <c r="P30" s="828"/>
      <c r="Q30" s="828"/>
    </row>
    <row r="31" spans="1:17" s="4" customFormat="1" ht="13.15" customHeight="1" x14ac:dyDescent="0.2">
      <c r="A31" s="60">
        <v>44</v>
      </c>
      <c r="B31" s="61" t="s">
        <v>54</v>
      </c>
      <c r="C31" s="677">
        <v>2545</v>
      </c>
      <c r="D31" s="677">
        <v>2630</v>
      </c>
      <c r="E31" s="677">
        <v>2685</v>
      </c>
      <c r="F31" s="677">
        <v>2855</v>
      </c>
      <c r="G31" s="677">
        <v>3165</v>
      </c>
      <c r="H31" s="677">
        <v>3665</v>
      </c>
      <c r="I31" s="677">
        <v>3935</v>
      </c>
      <c r="J31" s="677">
        <v>4005</v>
      </c>
      <c r="K31" s="677">
        <v>4005</v>
      </c>
      <c r="L31" s="677">
        <v>4010</v>
      </c>
      <c r="M31" s="677">
        <v>4080</v>
      </c>
      <c r="N31" s="139">
        <v>44</v>
      </c>
      <c r="O31" s="19"/>
      <c r="P31" s="828"/>
      <c r="Q31" s="828"/>
    </row>
    <row r="32" spans="1:17" s="4" customFormat="1" ht="13.15" customHeight="1" x14ac:dyDescent="0.2">
      <c r="A32" s="60">
        <v>45</v>
      </c>
      <c r="B32" s="61" t="s">
        <v>55</v>
      </c>
      <c r="C32" s="677">
        <v>295</v>
      </c>
      <c r="D32" s="677">
        <v>295</v>
      </c>
      <c r="E32" s="677">
        <v>345</v>
      </c>
      <c r="F32" s="677">
        <v>380</v>
      </c>
      <c r="G32" s="677">
        <v>295</v>
      </c>
      <c r="H32" s="677">
        <v>320</v>
      </c>
      <c r="I32" s="677">
        <v>300</v>
      </c>
      <c r="J32" s="677">
        <v>330</v>
      </c>
      <c r="K32" s="677">
        <v>265</v>
      </c>
      <c r="L32" s="677">
        <v>250</v>
      </c>
      <c r="M32" s="677">
        <v>210</v>
      </c>
      <c r="N32" s="139">
        <v>45</v>
      </c>
      <c r="O32" s="19"/>
      <c r="P32" s="828"/>
      <c r="Q32" s="828"/>
    </row>
    <row r="33" spans="1:17" s="4" customFormat="1" ht="13.15" customHeight="1" x14ac:dyDescent="0.2">
      <c r="A33" s="60">
        <v>46</v>
      </c>
      <c r="B33" s="61" t="s">
        <v>56</v>
      </c>
      <c r="C33" s="677">
        <v>605</v>
      </c>
      <c r="D33" s="677">
        <v>620</v>
      </c>
      <c r="E33" s="677">
        <v>645</v>
      </c>
      <c r="F33" s="677">
        <v>670</v>
      </c>
      <c r="G33" s="677">
        <v>700</v>
      </c>
      <c r="H33" s="677">
        <v>925</v>
      </c>
      <c r="I33" s="677">
        <v>955</v>
      </c>
      <c r="J33" s="677">
        <v>1140</v>
      </c>
      <c r="K33" s="677">
        <v>945</v>
      </c>
      <c r="L33" s="677">
        <v>930</v>
      </c>
      <c r="M33" s="677">
        <v>1000</v>
      </c>
      <c r="N33" s="139">
        <v>46</v>
      </c>
      <c r="O33" s="19"/>
      <c r="P33" s="828"/>
      <c r="Q33" s="828"/>
    </row>
    <row r="34" spans="1:17" s="4" customFormat="1" ht="13.15" customHeight="1" x14ac:dyDescent="0.2">
      <c r="A34" s="60">
        <v>47</v>
      </c>
      <c r="B34" s="61" t="s">
        <v>57</v>
      </c>
      <c r="C34" s="677">
        <v>590</v>
      </c>
      <c r="D34" s="677">
        <v>590</v>
      </c>
      <c r="E34" s="677">
        <v>605</v>
      </c>
      <c r="F34" s="677">
        <v>665</v>
      </c>
      <c r="G34" s="677">
        <v>755</v>
      </c>
      <c r="H34" s="677">
        <v>790</v>
      </c>
      <c r="I34" s="677">
        <v>830</v>
      </c>
      <c r="J34" s="677">
        <v>855</v>
      </c>
      <c r="K34" s="677">
        <v>855</v>
      </c>
      <c r="L34" s="677">
        <v>890</v>
      </c>
      <c r="M34" s="677">
        <v>925</v>
      </c>
      <c r="N34" s="139">
        <v>47</v>
      </c>
      <c r="O34" s="19"/>
      <c r="P34" s="828"/>
      <c r="Q34" s="828"/>
    </row>
    <row r="35" spans="1:17" s="4" customFormat="1" ht="13.15" customHeight="1" x14ac:dyDescent="0.2">
      <c r="A35" s="60">
        <v>48</v>
      </c>
      <c r="B35" s="61" t="s">
        <v>58</v>
      </c>
      <c r="C35" s="677">
        <v>20</v>
      </c>
      <c r="D35" s="677">
        <v>35</v>
      </c>
      <c r="E35" s="677">
        <v>25</v>
      </c>
      <c r="F35" s="677">
        <v>20</v>
      </c>
      <c r="G35" s="677">
        <v>15</v>
      </c>
      <c r="H35" s="677">
        <v>15</v>
      </c>
      <c r="I35" s="677">
        <v>15</v>
      </c>
      <c r="J35" s="677">
        <v>15</v>
      </c>
      <c r="K35" s="677">
        <v>10</v>
      </c>
      <c r="L35" s="677">
        <v>10</v>
      </c>
      <c r="M35" s="677">
        <v>10</v>
      </c>
      <c r="N35" s="139">
        <v>48</v>
      </c>
      <c r="O35" s="19"/>
      <c r="P35" s="828"/>
      <c r="Q35" s="828"/>
    </row>
    <row r="36" spans="1:17" s="4" customFormat="1" ht="13.15" customHeight="1" x14ac:dyDescent="0.2">
      <c r="A36" s="60">
        <v>51</v>
      </c>
      <c r="B36" s="61" t="s">
        <v>59</v>
      </c>
      <c r="C36" s="677">
        <v>2260</v>
      </c>
      <c r="D36" s="677">
        <v>2300</v>
      </c>
      <c r="E36" s="677">
        <v>2310</v>
      </c>
      <c r="F36" s="677">
        <v>2340</v>
      </c>
      <c r="G36" s="677">
        <v>2295</v>
      </c>
      <c r="H36" s="677">
        <v>2255</v>
      </c>
      <c r="I36" s="677">
        <v>2255</v>
      </c>
      <c r="J36" s="677">
        <v>2270</v>
      </c>
      <c r="K36" s="677">
        <v>2280</v>
      </c>
      <c r="L36" s="677">
        <v>2260</v>
      </c>
      <c r="M36" s="677">
        <v>2255</v>
      </c>
      <c r="N36" s="139">
        <v>51</v>
      </c>
      <c r="O36" s="19"/>
      <c r="P36" s="828"/>
      <c r="Q36" s="828"/>
    </row>
    <row r="37" spans="1:17" s="4" customFormat="1" ht="13.15" customHeight="1" x14ac:dyDescent="0.2">
      <c r="A37" s="60">
        <v>52</v>
      </c>
      <c r="B37" s="61" t="s">
        <v>132</v>
      </c>
      <c r="C37" s="677">
        <v>3175</v>
      </c>
      <c r="D37" s="677">
        <v>3190</v>
      </c>
      <c r="E37" s="677">
        <v>3235</v>
      </c>
      <c r="F37" s="677">
        <v>3255</v>
      </c>
      <c r="G37" s="677">
        <v>3210</v>
      </c>
      <c r="H37" s="677">
        <v>3215</v>
      </c>
      <c r="I37" s="677">
        <v>3200</v>
      </c>
      <c r="J37" s="677">
        <v>3215</v>
      </c>
      <c r="K37" s="677">
        <v>3165</v>
      </c>
      <c r="L37" s="677">
        <v>3195</v>
      </c>
      <c r="M37" s="677">
        <v>3225</v>
      </c>
      <c r="N37" s="139">
        <v>52</v>
      </c>
      <c r="O37" s="19"/>
      <c r="P37" s="828"/>
      <c r="Q37" s="828"/>
    </row>
    <row r="38" spans="1:17" s="4" customFormat="1" ht="13.15" customHeight="1" x14ac:dyDescent="0.2">
      <c r="A38" s="60">
        <v>53</v>
      </c>
      <c r="B38" s="61" t="s">
        <v>60</v>
      </c>
      <c r="C38" s="677">
        <v>1745</v>
      </c>
      <c r="D38" s="677">
        <v>1785</v>
      </c>
      <c r="E38" s="677">
        <v>1790</v>
      </c>
      <c r="F38" s="677">
        <v>1800</v>
      </c>
      <c r="G38" s="677">
        <v>1800</v>
      </c>
      <c r="H38" s="677">
        <v>1785</v>
      </c>
      <c r="I38" s="677">
        <v>1785</v>
      </c>
      <c r="J38" s="677">
        <v>1815</v>
      </c>
      <c r="K38" s="677">
        <v>1855</v>
      </c>
      <c r="L38" s="677">
        <v>1870</v>
      </c>
      <c r="M38" s="677">
        <v>1905</v>
      </c>
      <c r="N38" s="139">
        <v>53</v>
      </c>
      <c r="O38" s="19"/>
      <c r="P38" s="828"/>
      <c r="Q38" s="828"/>
    </row>
    <row r="39" spans="1:17" s="4" customFormat="1" ht="13.15" customHeight="1" x14ac:dyDescent="0.2">
      <c r="A39" s="60">
        <v>54</v>
      </c>
      <c r="B39" s="61" t="s">
        <v>135</v>
      </c>
      <c r="C39" s="677">
        <v>640</v>
      </c>
      <c r="D39" s="677">
        <v>630</v>
      </c>
      <c r="E39" s="677">
        <v>625</v>
      </c>
      <c r="F39" s="677">
        <v>615</v>
      </c>
      <c r="G39" s="677">
        <v>630</v>
      </c>
      <c r="H39" s="677">
        <v>605</v>
      </c>
      <c r="I39" s="677">
        <v>595</v>
      </c>
      <c r="J39" s="677">
        <v>600</v>
      </c>
      <c r="K39" s="677">
        <v>605</v>
      </c>
      <c r="L39" s="677">
        <v>605</v>
      </c>
      <c r="M39" s="677">
        <v>620</v>
      </c>
      <c r="N39" s="139">
        <v>54</v>
      </c>
      <c r="O39" s="19"/>
      <c r="P39" s="828"/>
      <c r="Q39" s="828"/>
    </row>
    <row r="40" spans="1:17" s="4" customFormat="1" ht="13.15" customHeight="1" x14ac:dyDescent="0.2">
      <c r="A40" s="60">
        <v>55</v>
      </c>
      <c r="B40" s="61" t="s">
        <v>166</v>
      </c>
      <c r="C40" s="677">
        <v>2450</v>
      </c>
      <c r="D40" s="677">
        <v>2485</v>
      </c>
      <c r="E40" s="677">
        <v>2510</v>
      </c>
      <c r="F40" s="677">
        <v>2580</v>
      </c>
      <c r="G40" s="677">
        <v>2710</v>
      </c>
      <c r="H40" s="677">
        <v>2760</v>
      </c>
      <c r="I40" s="677">
        <v>2755</v>
      </c>
      <c r="J40" s="677">
        <v>2770</v>
      </c>
      <c r="K40" s="677">
        <v>2845</v>
      </c>
      <c r="L40" s="677">
        <v>2830</v>
      </c>
      <c r="M40" s="677">
        <v>2830</v>
      </c>
      <c r="N40" s="139">
        <v>55</v>
      </c>
      <c r="O40" s="19"/>
      <c r="P40" s="828"/>
      <c r="Q40" s="828"/>
    </row>
    <row r="41" spans="1:17" s="4" customFormat="1" ht="13.15" customHeight="1" x14ac:dyDescent="0.2">
      <c r="A41" s="60">
        <v>61</v>
      </c>
      <c r="B41" s="61" t="s">
        <v>64</v>
      </c>
      <c r="C41" s="677">
        <v>2220</v>
      </c>
      <c r="D41" s="677">
        <v>2225</v>
      </c>
      <c r="E41" s="677">
        <v>2235</v>
      </c>
      <c r="F41" s="677">
        <v>2230</v>
      </c>
      <c r="G41" s="677">
        <v>2245</v>
      </c>
      <c r="H41" s="677">
        <v>2215</v>
      </c>
      <c r="I41" s="677">
        <v>2230</v>
      </c>
      <c r="J41" s="677">
        <v>2265</v>
      </c>
      <c r="K41" s="677">
        <v>2280</v>
      </c>
      <c r="L41" s="677">
        <v>2325</v>
      </c>
      <c r="M41" s="677">
        <v>2330</v>
      </c>
      <c r="N41" s="139">
        <v>61</v>
      </c>
      <c r="O41" s="19"/>
      <c r="P41" s="828"/>
      <c r="Q41" s="828"/>
    </row>
    <row r="42" spans="1:17" s="4" customFormat="1" ht="13.15" customHeight="1" x14ac:dyDescent="0.2">
      <c r="A42" s="60">
        <v>62</v>
      </c>
      <c r="B42" s="61" t="s">
        <v>65</v>
      </c>
      <c r="C42" s="677">
        <v>795</v>
      </c>
      <c r="D42" s="677">
        <v>790</v>
      </c>
      <c r="E42" s="677">
        <v>780</v>
      </c>
      <c r="F42" s="677">
        <v>805</v>
      </c>
      <c r="G42" s="677">
        <v>860</v>
      </c>
      <c r="H42" s="677">
        <v>895</v>
      </c>
      <c r="I42" s="677">
        <v>935</v>
      </c>
      <c r="J42" s="677">
        <v>950</v>
      </c>
      <c r="K42" s="677">
        <v>965</v>
      </c>
      <c r="L42" s="677">
        <v>980</v>
      </c>
      <c r="M42" s="677">
        <v>965</v>
      </c>
      <c r="N42" s="139">
        <v>62</v>
      </c>
      <c r="O42" s="19"/>
      <c r="P42" s="828"/>
      <c r="Q42" s="828"/>
    </row>
    <row r="43" spans="1:17" s="4" customFormat="1" ht="13.15" customHeight="1" x14ac:dyDescent="0.2">
      <c r="A43" s="60">
        <v>63</v>
      </c>
      <c r="B43" s="61" t="s">
        <v>66</v>
      </c>
      <c r="C43" s="677">
        <v>455</v>
      </c>
      <c r="D43" s="677">
        <v>465</v>
      </c>
      <c r="E43" s="677">
        <v>450</v>
      </c>
      <c r="F43" s="677">
        <v>460</v>
      </c>
      <c r="G43" s="677">
        <v>465</v>
      </c>
      <c r="H43" s="677">
        <v>455</v>
      </c>
      <c r="I43" s="677">
        <v>460</v>
      </c>
      <c r="J43" s="677">
        <v>515</v>
      </c>
      <c r="K43" s="677">
        <v>545</v>
      </c>
      <c r="L43" s="677">
        <v>565</v>
      </c>
      <c r="M43" s="677">
        <v>580</v>
      </c>
      <c r="N43" s="139">
        <v>63</v>
      </c>
      <c r="O43" s="19"/>
      <c r="P43" s="828"/>
      <c r="Q43" s="828"/>
    </row>
    <row r="44" spans="1:17" s="4" customFormat="1" ht="13.15" customHeight="1" x14ac:dyDescent="0.2">
      <c r="A44" s="60">
        <v>64</v>
      </c>
      <c r="B44" s="61" t="s">
        <v>67</v>
      </c>
      <c r="C44" s="677">
        <v>315</v>
      </c>
      <c r="D44" s="677">
        <v>320</v>
      </c>
      <c r="E44" s="677">
        <v>340</v>
      </c>
      <c r="F44" s="677">
        <v>350</v>
      </c>
      <c r="G44" s="677">
        <v>345</v>
      </c>
      <c r="H44" s="677">
        <v>335</v>
      </c>
      <c r="I44" s="677">
        <v>335</v>
      </c>
      <c r="J44" s="677">
        <v>345</v>
      </c>
      <c r="K44" s="677">
        <v>340</v>
      </c>
      <c r="L44" s="677">
        <v>350</v>
      </c>
      <c r="M44" s="677">
        <v>340</v>
      </c>
      <c r="N44" s="139">
        <v>64</v>
      </c>
      <c r="O44" s="19"/>
      <c r="P44" s="828"/>
      <c r="Q44" s="828"/>
    </row>
    <row r="45" spans="1:17" s="4" customFormat="1" ht="13.15" customHeight="1" x14ac:dyDescent="0.2">
      <c r="A45" s="60">
        <v>65</v>
      </c>
      <c r="B45" s="61" t="s">
        <v>68</v>
      </c>
      <c r="C45" s="677">
        <v>515</v>
      </c>
      <c r="D45" s="677">
        <v>545</v>
      </c>
      <c r="E45" s="677">
        <v>575</v>
      </c>
      <c r="F45" s="677">
        <v>610</v>
      </c>
      <c r="G45" s="677">
        <v>605</v>
      </c>
      <c r="H45" s="677">
        <v>605</v>
      </c>
      <c r="I45" s="677">
        <v>610</v>
      </c>
      <c r="J45" s="677">
        <v>605</v>
      </c>
      <c r="K45" s="677">
        <v>605</v>
      </c>
      <c r="L45" s="677">
        <v>590</v>
      </c>
      <c r="M45" s="677">
        <v>590</v>
      </c>
      <c r="N45" s="139">
        <v>65</v>
      </c>
      <c r="O45" s="19"/>
      <c r="P45" s="828"/>
      <c r="Q45" s="828"/>
    </row>
    <row r="46" spans="1:17" s="4" customFormat="1" ht="13.15" customHeight="1" x14ac:dyDescent="0.2">
      <c r="A46" s="60">
        <v>66</v>
      </c>
      <c r="B46" s="61" t="s">
        <v>69</v>
      </c>
      <c r="C46" s="677">
        <v>2095</v>
      </c>
      <c r="D46" s="677">
        <v>2120</v>
      </c>
      <c r="E46" s="677">
        <v>2185</v>
      </c>
      <c r="F46" s="677">
        <v>2245</v>
      </c>
      <c r="G46" s="677">
        <v>2310</v>
      </c>
      <c r="H46" s="677">
        <v>2350</v>
      </c>
      <c r="I46" s="677">
        <v>2315</v>
      </c>
      <c r="J46" s="677">
        <v>2340</v>
      </c>
      <c r="K46" s="677">
        <v>2405</v>
      </c>
      <c r="L46" s="677">
        <v>2415</v>
      </c>
      <c r="M46" s="677">
        <v>2390</v>
      </c>
      <c r="N46" s="139">
        <v>66</v>
      </c>
      <c r="O46" s="19"/>
      <c r="P46" s="828"/>
      <c r="Q46" s="828"/>
    </row>
    <row r="47" spans="1:17" s="4" customFormat="1" ht="13.15" customHeight="1" x14ac:dyDescent="0.2">
      <c r="A47" s="60">
        <v>71</v>
      </c>
      <c r="B47" s="61" t="s">
        <v>70</v>
      </c>
      <c r="C47" s="677">
        <v>1645</v>
      </c>
      <c r="D47" s="677">
        <v>1705</v>
      </c>
      <c r="E47" s="677">
        <v>1730</v>
      </c>
      <c r="F47" s="677">
        <v>1730</v>
      </c>
      <c r="G47" s="677">
        <v>1725</v>
      </c>
      <c r="H47" s="677">
        <v>1740</v>
      </c>
      <c r="I47" s="677">
        <v>1695</v>
      </c>
      <c r="J47" s="677">
        <v>1675</v>
      </c>
      <c r="K47" s="677">
        <v>1670</v>
      </c>
      <c r="L47" s="677">
        <v>1675</v>
      </c>
      <c r="M47" s="677">
        <v>1710</v>
      </c>
      <c r="N47" s="139">
        <v>71</v>
      </c>
      <c r="O47" s="19"/>
      <c r="P47" s="828"/>
      <c r="Q47" s="828"/>
    </row>
    <row r="48" spans="1:17" s="4" customFormat="1" ht="13.15" customHeight="1" x14ac:dyDescent="0.2">
      <c r="A48" s="60">
        <v>72</v>
      </c>
      <c r="B48" s="61" t="s">
        <v>71</v>
      </c>
      <c r="C48" s="677">
        <v>2770</v>
      </c>
      <c r="D48" s="677">
        <v>2830</v>
      </c>
      <c r="E48" s="677">
        <v>2905</v>
      </c>
      <c r="F48" s="677">
        <v>2925</v>
      </c>
      <c r="G48" s="677">
        <v>2945</v>
      </c>
      <c r="H48" s="677">
        <v>2945</v>
      </c>
      <c r="I48" s="677">
        <v>2925</v>
      </c>
      <c r="J48" s="677">
        <v>2955</v>
      </c>
      <c r="K48" s="677">
        <v>2950</v>
      </c>
      <c r="L48" s="677">
        <v>2965</v>
      </c>
      <c r="M48" s="677">
        <v>2965</v>
      </c>
      <c r="N48" s="139">
        <v>72</v>
      </c>
      <c r="O48" s="19"/>
      <c r="P48" s="828"/>
      <c r="Q48" s="828"/>
    </row>
    <row r="49" spans="1:17" s="4" customFormat="1" ht="13.15" customHeight="1" x14ac:dyDescent="0.2">
      <c r="A49" s="60">
        <v>81</v>
      </c>
      <c r="B49" s="61" t="s">
        <v>5</v>
      </c>
      <c r="C49" s="677">
        <v>1200</v>
      </c>
      <c r="D49" s="677">
        <v>1215</v>
      </c>
      <c r="E49" s="677">
        <v>1225</v>
      </c>
      <c r="F49" s="677">
        <v>1240</v>
      </c>
      <c r="G49" s="677">
        <v>1250</v>
      </c>
      <c r="H49" s="677">
        <v>1265</v>
      </c>
      <c r="I49" s="677">
        <v>1285</v>
      </c>
      <c r="J49" s="677">
        <v>1305</v>
      </c>
      <c r="K49" s="677">
        <v>1345</v>
      </c>
      <c r="L49" s="677">
        <v>1365</v>
      </c>
      <c r="M49" s="677">
        <v>1485</v>
      </c>
      <c r="N49" s="139">
        <v>81</v>
      </c>
      <c r="O49" s="19"/>
      <c r="P49" s="828"/>
      <c r="Q49" s="828"/>
    </row>
    <row r="50" spans="1:17" s="4" customFormat="1" ht="13.15" customHeight="1" x14ac:dyDescent="0.2">
      <c r="A50" s="60">
        <v>82</v>
      </c>
      <c r="B50" s="61" t="s">
        <v>72</v>
      </c>
      <c r="C50" s="677">
        <v>2215</v>
      </c>
      <c r="D50" s="677">
        <v>2260</v>
      </c>
      <c r="E50" s="677">
        <v>2315</v>
      </c>
      <c r="F50" s="677">
        <v>2270</v>
      </c>
      <c r="G50" s="677">
        <v>2260</v>
      </c>
      <c r="H50" s="677">
        <v>2295</v>
      </c>
      <c r="I50" s="677">
        <v>2330</v>
      </c>
      <c r="J50" s="677">
        <v>2340</v>
      </c>
      <c r="K50" s="677">
        <v>2375</v>
      </c>
      <c r="L50" s="677">
        <v>2385</v>
      </c>
      <c r="M50" s="677">
        <v>2455</v>
      </c>
      <c r="N50" s="139">
        <v>82</v>
      </c>
      <c r="O50" s="19"/>
      <c r="P50" s="828"/>
      <c r="Q50" s="828"/>
    </row>
    <row r="51" spans="1:17" s="4" customFormat="1" ht="13.15" customHeight="1" x14ac:dyDescent="0.2">
      <c r="A51" s="60">
        <v>83</v>
      </c>
      <c r="B51" s="61" t="s">
        <v>73</v>
      </c>
      <c r="C51" s="677">
        <v>1530</v>
      </c>
      <c r="D51" s="677">
        <v>1540</v>
      </c>
      <c r="E51" s="677">
        <v>1545</v>
      </c>
      <c r="F51" s="677">
        <v>1520</v>
      </c>
      <c r="G51" s="677">
        <v>1540</v>
      </c>
      <c r="H51" s="677">
        <v>1575</v>
      </c>
      <c r="I51" s="677">
        <v>1535</v>
      </c>
      <c r="J51" s="677">
        <v>1560</v>
      </c>
      <c r="K51" s="677">
        <v>1570</v>
      </c>
      <c r="L51" s="677">
        <v>1560</v>
      </c>
      <c r="M51" s="677">
        <v>1570</v>
      </c>
      <c r="N51" s="139">
        <v>83</v>
      </c>
      <c r="O51" s="19"/>
      <c r="P51" s="828"/>
      <c r="Q51" s="828"/>
    </row>
    <row r="52" spans="1:17" s="4" customFormat="1" ht="13.15" customHeight="1" x14ac:dyDescent="0.2">
      <c r="A52" s="60">
        <v>91</v>
      </c>
      <c r="B52" s="61" t="s">
        <v>74</v>
      </c>
      <c r="C52" s="677">
        <v>1260</v>
      </c>
      <c r="D52" s="677">
        <v>1250</v>
      </c>
      <c r="E52" s="677">
        <v>1265</v>
      </c>
      <c r="F52" s="677">
        <v>1310</v>
      </c>
      <c r="G52" s="677">
        <v>1315</v>
      </c>
      <c r="H52" s="677">
        <v>1310</v>
      </c>
      <c r="I52" s="677">
        <v>1350</v>
      </c>
      <c r="J52" s="677">
        <v>1380</v>
      </c>
      <c r="K52" s="677">
        <v>1390</v>
      </c>
      <c r="L52" s="677">
        <v>1410</v>
      </c>
      <c r="M52" s="677">
        <v>1455</v>
      </c>
      <c r="N52" s="139">
        <v>91</v>
      </c>
      <c r="O52" s="19"/>
      <c r="P52" s="828"/>
      <c r="Q52" s="828"/>
    </row>
    <row r="53" spans="1:17" s="4" customFormat="1" ht="13.15" customHeight="1" x14ac:dyDescent="0.2">
      <c r="A53" s="60">
        <v>92</v>
      </c>
      <c r="B53" s="61" t="s">
        <v>75</v>
      </c>
      <c r="C53" s="677">
        <v>20</v>
      </c>
      <c r="D53" s="677">
        <v>20</v>
      </c>
      <c r="E53" s="677">
        <v>20</v>
      </c>
      <c r="F53" s="677">
        <v>20</v>
      </c>
      <c r="G53" s="677">
        <v>20</v>
      </c>
      <c r="H53" s="677">
        <v>260</v>
      </c>
      <c r="I53" s="677">
        <v>505</v>
      </c>
      <c r="J53" s="677">
        <v>520</v>
      </c>
      <c r="K53" s="677">
        <v>395</v>
      </c>
      <c r="L53" s="677">
        <v>355</v>
      </c>
      <c r="M53" s="677">
        <v>175</v>
      </c>
      <c r="N53" s="139">
        <v>92</v>
      </c>
      <c r="O53" s="19"/>
      <c r="P53" s="828"/>
      <c r="Q53" s="828"/>
    </row>
    <row r="54" spans="1:17" s="4" customFormat="1" ht="13.15" customHeight="1" x14ac:dyDescent="0.2">
      <c r="A54" s="60">
        <v>93</v>
      </c>
      <c r="B54" s="61" t="s">
        <v>76</v>
      </c>
      <c r="C54" s="677">
        <v>1455</v>
      </c>
      <c r="D54" s="677">
        <v>1470</v>
      </c>
      <c r="E54" s="677">
        <v>1490</v>
      </c>
      <c r="F54" s="677">
        <v>1480</v>
      </c>
      <c r="G54" s="677">
        <v>1525</v>
      </c>
      <c r="H54" s="677">
        <v>1525</v>
      </c>
      <c r="I54" s="677">
        <v>1510</v>
      </c>
      <c r="J54" s="677">
        <v>1550</v>
      </c>
      <c r="K54" s="677">
        <v>1545</v>
      </c>
      <c r="L54" s="677">
        <v>1560</v>
      </c>
      <c r="M54" s="677">
        <v>1585</v>
      </c>
      <c r="N54" s="139">
        <v>93</v>
      </c>
      <c r="O54" s="19"/>
      <c r="P54" s="828"/>
      <c r="Q54" s="828"/>
    </row>
    <row r="55" spans="1:17" s="4" customFormat="1" ht="13.15" customHeight="1" x14ac:dyDescent="0.2">
      <c r="A55" s="60">
        <v>94</v>
      </c>
      <c r="B55" s="61" t="s">
        <v>77</v>
      </c>
      <c r="C55" s="677">
        <v>2135</v>
      </c>
      <c r="D55" s="677">
        <v>2130</v>
      </c>
      <c r="E55" s="677">
        <v>2150</v>
      </c>
      <c r="F55" s="677">
        <v>2215</v>
      </c>
      <c r="G55" s="677">
        <v>2190</v>
      </c>
      <c r="H55" s="677">
        <v>2195</v>
      </c>
      <c r="I55" s="677">
        <v>2200</v>
      </c>
      <c r="J55" s="677">
        <v>2205</v>
      </c>
      <c r="K55" s="677">
        <v>2195</v>
      </c>
      <c r="L55" s="677">
        <v>2175</v>
      </c>
      <c r="M55" s="677">
        <v>2165</v>
      </c>
      <c r="N55" s="139">
        <v>94</v>
      </c>
      <c r="O55" s="19"/>
      <c r="P55" s="828"/>
      <c r="Q55" s="828"/>
    </row>
    <row r="56" spans="1:17" s="4" customFormat="1" ht="13.15" customHeight="1" x14ac:dyDescent="0.2">
      <c r="A56" s="60">
        <v>101</v>
      </c>
      <c r="B56" s="61" t="s">
        <v>78</v>
      </c>
      <c r="C56" s="677">
        <v>2775</v>
      </c>
      <c r="D56" s="677">
        <v>2820</v>
      </c>
      <c r="E56" s="677">
        <v>2845</v>
      </c>
      <c r="F56" s="677">
        <v>2880</v>
      </c>
      <c r="G56" s="677">
        <v>2910</v>
      </c>
      <c r="H56" s="677">
        <v>3155</v>
      </c>
      <c r="I56" s="677">
        <v>3300</v>
      </c>
      <c r="J56" s="677">
        <v>3280</v>
      </c>
      <c r="K56" s="677">
        <v>3130</v>
      </c>
      <c r="L56" s="677">
        <v>3105</v>
      </c>
      <c r="M56" s="677">
        <v>3135</v>
      </c>
      <c r="N56" s="139">
        <v>101</v>
      </c>
      <c r="O56" s="19"/>
      <c r="P56" s="828"/>
      <c r="Q56" s="828"/>
    </row>
    <row r="57" spans="1:17" s="4" customFormat="1" ht="13.15" customHeight="1" x14ac:dyDescent="0.2">
      <c r="A57" s="60">
        <v>102</v>
      </c>
      <c r="B57" s="61" t="s">
        <v>79</v>
      </c>
      <c r="C57" s="677">
        <v>100</v>
      </c>
      <c r="D57" s="677">
        <v>100</v>
      </c>
      <c r="E57" s="677">
        <v>95</v>
      </c>
      <c r="F57" s="677">
        <v>90</v>
      </c>
      <c r="G57" s="677">
        <v>85</v>
      </c>
      <c r="H57" s="677">
        <v>85</v>
      </c>
      <c r="I57" s="677">
        <v>90</v>
      </c>
      <c r="J57" s="677">
        <v>100</v>
      </c>
      <c r="K57" s="677">
        <v>105</v>
      </c>
      <c r="L57" s="677">
        <v>105</v>
      </c>
      <c r="M57" s="677">
        <v>105</v>
      </c>
      <c r="N57" s="139">
        <v>102</v>
      </c>
      <c r="O57" s="19"/>
      <c r="P57" s="828"/>
      <c r="Q57" s="828"/>
    </row>
    <row r="58" spans="1:17" s="4" customFormat="1" ht="13.15" customHeight="1" x14ac:dyDescent="0.2">
      <c r="A58" s="60">
        <v>103</v>
      </c>
      <c r="B58" s="61" t="s">
        <v>80</v>
      </c>
      <c r="C58" s="677">
        <v>470</v>
      </c>
      <c r="D58" s="677">
        <v>510</v>
      </c>
      <c r="E58" s="677">
        <v>520</v>
      </c>
      <c r="F58" s="677">
        <v>530</v>
      </c>
      <c r="G58" s="677">
        <v>540</v>
      </c>
      <c r="H58" s="677">
        <v>550</v>
      </c>
      <c r="I58" s="677">
        <v>560</v>
      </c>
      <c r="J58" s="677">
        <v>745</v>
      </c>
      <c r="K58" s="677">
        <v>840</v>
      </c>
      <c r="L58" s="677">
        <v>870</v>
      </c>
      <c r="M58" s="677">
        <v>880</v>
      </c>
      <c r="N58" s="139">
        <v>103</v>
      </c>
      <c r="O58" s="19"/>
      <c r="P58" s="828"/>
      <c r="Q58" s="828"/>
    </row>
    <row r="59" spans="1:17" s="4" customFormat="1" ht="13.15" customHeight="1" x14ac:dyDescent="0.2">
      <c r="A59" s="60">
        <v>105</v>
      </c>
      <c r="B59" s="61" t="s">
        <v>81</v>
      </c>
      <c r="C59" s="677">
        <v>465</v>
      </c>
      <c r="D59" s="677">
        <v>470</v>
      </c>
      <c r="E59" s="677">
        <v>480</v>
      </c>
      <c r="F59" s="677">
        <v>495</v>
      </c>
      <c r="G59" s="677">
        <v>510</v>
      </c>
      <c r="H59" s="677">
        <v>515</v>
      </c>
      <c r="I59" s="677">
        <v>525</v>
      </c>
      <c r="J59" s="677">
        <v>560</v>
      </c>
      <c r="K59" s="677">
        <v>555</v>
      </c>
      <c r="L59" s="677">
        <v>555</v>
      </c>
      <c r="M59" s="677">
        <v>550</v>
      </c>
      <c r="N59" s="139">
        <v>105</v>
      </c>
      <c r="O59" s="19"/>
      <c r="P59" s="828"/>
      <c r="Q59" s="828"/>
    </row>
    <row r="60" spans="1:17" s="4" customFormat="1" ht="13.15" customHeight="1" x14ac:dyDescent="0.2">
      <c r="A60" s="60">
        <v>106</v>
      </c>
      <c r="B60" s="61" t="s">
        <v>82</v>
      </c>
      <c r="C60" s="677">
        <v>915</v>
      </c>
      <c r="D60" s="677">
        <v>895</v>
      </c>
      <c r="E60" s="677">
        <v>900</v>
      </c>
      <c r="F60" s="677">
        <v>905</v>
      </c>
      <c r="G60" s="677">
        <v>900</v>
      </c>
      <c r="H60" s="677">
        <v>910</v>
      </c>
      <c r="I60" s="677">
        <v>890</v>
      </c>
      <c r="J60" s="677">
        <v>915</v>
      </c>
      <c r="K60" s="677">
        <v>965</v>
      </c>
      <c r="L60" s="677">
        <v>945</v>
      </c>
      <c r="M60" s="677">
        <v>955</v>
      </c>
      <c r="N60" s="139">
        <v>106</v>
      </c>
      <c r="O60" s="19"/>
      <c r="P60" s="828"/>
      <c r="Q60" s="828"/>
    </row>
    <row r="61" spans="1:17" s="4" customFormat="1" ht="13.15" customHeight="1" x14ac:dyDescent="0.2">
      <c r="A61" s="60">
        <v>107</v>
      </c>
      <c r="B61" s="61" t="s">
        <v>83</v>
      </c>
      <c r="C61" s="677">
        <v>2015</v>
      </c>
      <c r="D61" s="677">
        <v>2000</v>
      </c>
      <c r="E61" s="677">
        <v>2000</v>
      </c>
      <c r="F61" s="677">
        <v>2040</v>
      </c>
      <c r="G61" s="677">
        <v>2045</v>
      </c>
      <c r="H61" s="677">
        <v>2055</v>
      </c>
      <c r="I61" s="677">
        <v>2100</v>
      </c>
      <c r="J61" s="677">
        <v>2160</v>
      </c>
      <c r="K61" s="677">
        <v>2150</v>
      </c>
      <c r="L61" s="677">
        <v>2140</v>
      </c>
      <c r="M61" s="677">
        <v>2125</v>
      </c>
      <c r="N61" s="139">
        <v>107</v>
      </c>
      <c r="O61" s="24"/>
      <c r="P61" s="828"/>
      <c r="Q61" s="828"/>
    </row>
    <row r="62" spans="1:17" s="4" customFormat="1" ht="13.15" customHeight="1" x14ac:dyDescent="0.2">
      <c r="A62" s="60">
        <v>108</v>
      </c>
      <c r="B62" s="61" t="s">
        <v>84</v>
      </c>
      <c r="C62" s="677">
        <v>1045</v>
      </c>
      <c r="D62" s="677">
        <v>1050</v>
      </c>
      <c r="E62" s="677">
        <v>1035</v>
      </c>
      <c r="F62" s="677">
        <v>1035</v>
      </c>
      <c r="G62" s="677">
        <v>1070</v>
      </c>
      <c r="H62" s="677">
        <v>1055</v>
      </c>
      <c r="I62" s="677">
        <v>1040</v>
      </c>
      <c r="J62" s="677">
        <v>1010</v>
      </c>
      <c r="K62" s="677">
        <v>1040</v>
      </c>
      <c r="L62" s="677">
        <v>1055</v>
      </c>
      <c r="M62" s="677">
        <v>1075</v>
      </c>
      <c r="N62" s="139">
        <v>108</v>
      </c>
      <c r="O62" s="19"/>
      <c r="P62" s="828"/>
      <c r="Q62" s="828"/>
    </row>
    <row r="63" spans="1:17" s="4" customFormat="1" ht="13.15" customHeight="1" x14ac:dyDescent="0.2">
      <c r="A63" s="60">
        <v>109</v>
      </c>
      <c r="B63" s="61" t="s">
        <v>145</v>
      </c>
      <c r="C63" s="677">
        <v>410</v>
      </c>
      <c r="D63" s="677">
        <v>435</v>
      </c>
      <c r="E63" s="677">
        <v>470</v>
      </c>
      <c r="F63" s="677">
        <v>495</v>
      </c>
      <c r="G63" s="677">
        <v>485</v>
      </c>
      <c r="H63" s="677">
        <v>490</v>
      </c>
      <c r="I63" s="677">
        <v>490</v>
      </c>
      <c r="J63" s="677">
        <v>495</v>
      </c>
      <c r="K63" s="677">
        <v>490</v>
      </c>
      <c r="L63" s="677">
        <v>535</v>
      </c>
      <c r="M63" s="677">
        <v>525</v>
      </c>
      <c r="N63" s="139"/>
      <c r="O63" s="19"/>
      <c r="P63" s="828"/>
      <c r="Q63" s="828"/>
    </row>
    <row r="64" spans="1:17" s="4" customFormat="1" ht="13.15" customHeight="1" x14ac:dyDescent="0.2">
      <c r="A64" s="60">
        <v>111</v>
      </c>
      <c r="B64" s="61" t="s">
        <v>85</v>
      </c>
      <c r="C64" s="677">
        <v>3945</v>
      </c>
      <c r="D64" s="677">
        <v>4070</v>
      </c>
      <c r="E64" s="677">
        <v>4165</v>
      </c>
      <c r="F64" s="677">
        <v>4315</v>
      </c>
      <c r="G64" s="677">
        <v>4395</v>
      </c>
      <c r="H64" s="677">
        <v>4405</v>
      </c>
      <c r="I64" s="677">
        <v>4365</v>
      </c>
      <c r="J64" s="677">
        <v>4495</v>
      </c>
      <c r="K64" s="677">
        <v>4490</v>
      </c>
      <c r="L64" s="677">
        <v>4485</v>
      </c>
      <c r="M64" s="677">
        <v>4575</v>
      </c>
      <c r="N64" s="139">
        <v>111</v>
      </c>
      <c r="O64" s="19"/>
      <c r="P64" s="828"/>
      <c r="Q64" s="828"/>
    </row>
    <row r="65" spans="1:17" s="4" customFormat="1" ht="13.15" customHeight="1" x14ac:dyDescent="0.2">
      <c r="A65" s="60">
        <v>112</v>
      </c>
      <c r="B65" s="61" t="s">
        <v>86</v>
      </c>
      <c r="C65" s="677">
        <v>4280</v>
      </c>
      <c r="D65" s="677">
        <v>4350</v>
      </c>
      <c r="E65" s="677">
        <v>4525</v>
      </c>
      <c r="F65" s="677">
        <v>4520</v>
      </c>
      <c r="G65" s="677">
        <v>4570</v>
      </c>
      <c r="H65" s="677">
        <v>4705</v>
      </c>
      <c r="I65" s="677">
        <v>4950</v>
      </c>
      <c r="J65" s="677">
        <v>5135</v>
      </c>
      <c r="K65" s="677">
        <v>5265</v>
      </c>
      <c r="L65" s="677">
        <v>5340</v>
      </c>
      <c r="M65" s="677">
        <v>5570</v>
      </c>
      <c r="N65" s="139">
        <v>112</v>
      </c>
      <c r="O65" s="19"/>
      <c r="P65" s="828"/>
      <c r="Q65" s="828"/>
    </row>
    <row r="66" spans="1:17" s="4" customFormat="1" ht="13.15" customHeight="1" x14ac:dyDescent="0.2">
      <c r="A66" s="60">
        <v>113</v>
      </c>
      <c r="B66" s="61" t="s">
        <v>87</v>
      </c>
      <c r="C66" s="677">
        <v>235</v>
      </c>
      <c r="D66" s="677">
        <v>390</v>
      </c>
      <c r="E66" s="677">
        <v>445</v>
      </c>
      <c r="F66" s="677">
        <v>440</v>
      </c>
      <c r="G66" s="677">
        <v>465</v>
      </c>
      <c r="H66" s="677">
        <v>480</v>
      </c>
      <c r="I66" s="677">
        <v>485</v>
      </c>
      <c r="J66" s="677">
        <v>485</v>
      </c>
      <c r="K66" s="677">
        <v>505</v>
      </c>
      <c r="L66" s="677">
        <v>495</v>
      </c>
      <c r="M66" s="677">
        <v>485</v>
      </c>
      <c r="N66" s="139">
        <v>113</v>
      </c>
      <c r="O66" s="19"/>
      <c r="P66" s="828"/>
      <c r="Q66" s="828"/>
    </row>
    <row r="67" spans="1:17" s="4" customFormat="1" ht="13.15" customHeight="1" x14ac:dyDescent="0.2">
      <c r="A67" s="60">
        <v>121</v>
      </c>
      <c r="B67" s="61" t="s">
        <v>61</v>
      </c>
      <c r="C67" s="677">
        <v>5800</v>
      </c>
      <c r="D67" s="677">
        <v>5860</v>
      </c>
      <c r="E67" s="677">
        <v>5920</v>
      </c>
      <c r="F67" s="677">
        <v>5900</v>
      </c>
      <c r="G67" s="677">
        <v>5880</v>
      </c>
      <c r="H67" s="677">
        <v>5950</v>
      </c>
      <c r="I67" s="677">
        <v>6045</v>
      </c>
      <c r="J67" s="677">
        <v>6040</v>
      </c>
      <c r="K67" s="677">
        <v>5985</v>
      </c>
      <c r="L67" s="677">
        <v>5975</v>
      </c>
      <c r="M67" s="677">
        <v>5880</v>
      </c>
      <c r="N67" s="139">
        <v>121</v>
      </c>
      <c r="O67" s="19"/>
      <c r="P67" s="828"/>
      <c r="Q67" s="828"/>
    </row>
    <row r="68" spans="1:17" s="4" customFormat="1" ht="13.5" customHeight="1" x14ac:dyDescent="0.2">
      <c r="A68" s="60">
        <v>122</v>
      </c>
      <c r="B68" s="61" t="s">
        <v>62</v>
      </c>
      <c r="C68" s="677">
        <v>4880</v>
      </c>
      <c r="D68" s="677">
        <v>4885</v>
      </c>
      <c r="E68" s="677">
        <v>4950</v>
      </c>
      <c r="F68" s="677">
        <v>4995</v>
      </c>
      <c r="G68" s="677">
        <v>5075</v>
      </c>
      <c r="H68" s="677">
        <v>5155</v>
      </c>
      <c r="I68" s="677">
        <v>5235</v>
      </c>
      <c r="J68" s="677">
        <v>5260</v>
      </c>
      <c r="K68" s="677">
        <v>5280</v>
      </c>
      <c r="L68" s="677">
        <v>5250</v>
      </c>
      <c r="M68" s="677">
        <v>5200</v>
      </c>
      <c r="N68" s="139">
        <v>122</v>
      </c>
      <c r="O68" s="19"/>
      <c r="P68" s="828"/>
      <c r="Q68" s="828"/>
    </row>
    <row r="69" spans="1:17" s="4" customFormat="1" ht="13.15" customHeight="1" x14ac:dyDescent="0.2">
      <c r="A69" s="60">
        <v>123</v>
      </c>
      <c r="B69" s="61" t="s">
        <v>63</v>
      </c>
      <c r="C69" s="677">
        <v>2330</v>
      </c>
      <c r="D69" s="677">
        <v>2300</v>
      </c>
      <c r="E69" s="677">
        <v>2340</v>
      </c>
      <c r="F69" s="677">
        <v>2390</v>
      </c>
      <c r="G69" s="677">
        <v>2425</v>
      </c>
      <c r="H69" s="677">
        <v>2460</v>
      </c>
      <c r="I69" s="677">
        <v>2480</v>
      </c>
      <c r="J69" s="677">
        <v>2435</v>
      </c>
      <c r="K69" s="677">
        <v>2515</v>
      </c>
      <c r="L69" s="677">
        <v>2530</v>
      </c>
      <c r="M69" s="677">
        <v>2570</v>
      </c>
      <c r="N69" s="139">
        <v>123</v>
      </c>
      <c r="O69" s="19"/>
      <c r="P69" s="828"/>
      <c r="Q69" s="828"/>
    </row>
    <row r="70" spans="1:17" s="4" customFormat="1" ht="13.15" customHeight="1" x14ac:dyDescent="0.2">
      <c r="A70" s="60"/>
      <c r="B70" s="61"/>
      <c r="C70" s="677"/>
      <c r="D70" s="677"/>
      <c r="E70" s="677"/>
      <c r="F70" s="677"/>
      <c r="G70" s="677"/>
      <c r="H70" s="677"/>
      <c r="I70" s="677"/>
      <c r="J70" s="677"/>
      <c r="K70" s="677"/>
      <c r="L70" s="677"/>
      <c r="M70" s="677"/>
      <c r="N70" s="60"/>
      <c r="O70" s="19"/>
      <c r="P70" s="828"/>
      <c r="Q70" s="828"/>
    </row>
    <row r="71" spans="1:17" ht="13.15" customHeight="1" x14ac:dyDescent="0.2">
      <c r="A71" s="85">
        <v>1</v>
      </c>
      <c r="B71" s="86" t="s">
        <v>2</v>
      </c>
      <c r="C71" s="583">
        <v>13715</v>
      </c>
      <c r="D71" s="583">
        <v>13940</v>
      </c>
      <c r="E71" s="583">
        <v>13950</v>
      </c>
      <c r="F71" s="583">
        <v>14145</v>
      </c>
      <c r="G71" s="583">
        <v>14340</v>
      </c>
      <c r="H71" s="583">
        <v>14560</v>
      </c>
      <c r="I71" s="583">
        <v>14695</v>
      </c>
      <c r="J71" s="583">
        <v>14790</v>
      </c>
      <c r="K71" s="583">
        <v>14875</v>
      </c>
      <c r="L71" s="583">
        <v>14690</v>
      </c>
      <c r="M71" s="583">
        <v>14660</v>
      </c>
      <c r="N71" s="140">
        <v>1</v>
      </c>
      <c r="O71" s="19"/>
      <c r="P71" s="828"/>
      <c r="Q71" s="828"/>
    </row>
    <row r="72" spans="1:17" ht="13.15" customHeight="1" x14ac:dyDescent="0.2">
      <c r="A72" s="85">
        <v>2</v>
      </c>
      <c r="B72" s="86" t="s">
        <v>6</v>
      </c>
      <c r="C72" s="583">
        <v>17680</v>
      </c>
      <c r="D72" s="583">
        <v>17925</v>
      </c>
      <c r="E72" s="583">
        <v>17920</v>
      </c>
      <c r="F72" s="583">
        <v>18035</v>
      </c>
      <c r="G72" s="583">
        <v>18170</v>
      </c>
      <c r="H72" s="583">
        <v>18070</v>
      </c>
      <c r="I72" s="583">
        <v>18040</v>
      </c>
      <c r="J72" s="583">
        <v>18065</v>
      </c>
      <c r="K72" s="583">
        <v>18070</v>
      </c>
      <c r="L72" s="583">
        <v>17570</v>
      </c>
      <c r="M72" s="583">
        <v>17805</v>
      </c>
      <c r="N72" s="140">
        <v>2</v>
      </c>
      <c r="O72" s="19"/>
      <c r="P72" s="828"/>
      <c r="Q72" s="828"/>
    </row>
    <row r="73" spans="1:17" ht="13.15" customHeight="1" x14ac:dyDescent="0.2">
      <c r="A73" s="85">
        <v>3</v>
      </c>
      <c r="B73" s="86" t="s">
        <v>10</v>
      </c>
      <c r="C73" s="583">
        <v>18970</v>
      </c>
      <c r="D73" s="583">
        <v>19350</v>
      </c>
      <c r="E73" s="583">
        <v>19565</v>
      </c>
      <c r="F73" s="583">
        <v>20150</v>
      </c>
      <c r="G73" s="583">
        <v>20450</v>
      </c>
      <c r="H73" s="583">
        <v>20340</v>
      </c>
      <c r="I73" s="583">
        <v>20375</v>
      </c>
      <c r="J73" s="583">
        <v>20570</v>
      </c>
      <c r="K73" s="583">
        <v>20880</v>
      </c>
      <c r="L73" s="583">
        <v>20845</v>
      </c>
      <c r="M73" s="583">
        <v>20975</v>
      </c>
      <c r="N73" s="140">
        <v>3</v>
      </c>
      <c r="O73" s="19"/>
      <c r="P73" s="828"/>
      <c r="Q73" s="828"/>
    </row>
    <row r="74" spans="1:17" ht="13.15" customHeight="1" x14ac:dyDescent="0.2">
      <c r="A74" s="85">
        <v>4</v>
      </c>
      <c r="B74" s="86" t="s">
        <v>3</v>
      </c>
      <c r="C74" s="583">
        <v>15515</v>
      </c>
      <c r="D74" s="583">
        <v>15600</v>
      </c>
      <c r="E74" s="583">
        <v>15830</v>
      </c>
      <c r="F74" s="583">
        <v>16340</v>
      </c>
      <c r="G74" s="583">
        <v>16765</v>
      </c>
      <c r="H74" s="583">
        <v>17600</v>
      </c>
      <c r="I74" s="583">
        <v>17975</v>
      </c>
      <c r="J74" s="583">
        <v>18460</v>
      </c>
      <c r="K74" s="583">
        <v>18250</v>
      </c>
      <c r="L74" s="583">
        <v>18310</v>
      </c>
      <c r="M74" s="583">
        <v>18650</v>
      </c>
      <c r="N74" s="140">
        <v>4</v>
      </c>
      <c r="O74" s="19"/>
      <c r="P74" s="828"/>
      <c r="Q74" s="828"/>
    </row>
    <row r="75" spans="1:17" ht="13.15" customHeight="1" x14ac:dyDescent="0.2">
      <c r="A75" s="85">
        <v>5</v>
      </c>
      <c r="B75" s="86" t="s">
        <v>7</v>
      </c>
      <c r="C75" s="583">
        <v>10270</v>
      </c>
      <c r="D75" s="583">
        <v>10390</v>
      </c>
      <c r="E75" s="583">
        <v>10465</v>
      </c>
      <c r="F75" s="583">
        <v>10595</v>
      </c>
      <c r="G75" s="583">
        <v>10645</v>
      </c>
      <c r="H75" s="583">
        <v>10615</v>
      </c>
      <c r="I75" s="583">
        <v>10585</v>
      </c>
      <c r="J75" s="583">
        <v>10670</v>
      </c>
      <c r="K75" s="583">
        <v>10750</v>
      </c>
      <c r="L75" s="583">
        <v>10760</v>
      </c>
      <c r="M75" s="583">
        <v>10835</v>
      </c>
      <c r="N75" s="140">
        <v>5</v>
      </c>
      <c r="O75" s="19"/>
      <c r="P75" s="828"/>
      <c r="Q75" s="828"/>
    </row>
    <row r="76" spans="1:17" ht="13.15" customHeight="1" x14ac:dyDescent="0.2">
      <c r="A76" s="85">
        <v>6</v>
      </c>
      <c r="B76" s="86" t="s">
        <v>11</v>
      </c>
      <c r="C76" s="583">
        <v>6385</v>
      </c>
      <c r="D76" s="583">
        <v>6455</v>
      </c>
      <c r="E76" s="583">
        <v>6570</v>
      </c>
      <c r="F76" s="583">
        <v>6700</v>
      </c>
      <c r="G76" s="583">
        <v>6835</v>
      </c>
      <c r="H76" s="583">
        <v>6850</v>
      </c>
      <c r="I76" s="583">
        <v>6890</v>
      </c>
      <c r="J76" s="583">
        <v>7020</v>
      </c>
      <c r="K76" s="583">
        <v>7140</v>
      </c>
      <c r="L76" s="583">
        <v>7220</v>
      </c>
      <c r="M76" s="583">
        <v>7200</v>
      </c>
      <c r="N76" s="140">
        <v>6</v>
      </c>
      <c r="O76" s="19"/>
      <c r="P76" s="828"/>
      <c r="Q76" s="828"/>
    </row>
    <row r="77" spans="1:17" ht="13.15" customHeight="1" x14ac:dyDescent="0.2">
      <c r="A77" s="85">
        <v>7</v>
      </c>
      <c r="B77" s="86" t="s">
        <v>4</v>
      </c>
      <c r="C77" s="583">
        <v>4415</v>
      </c>
      <c r="D77" s="583">
        <v>4535</v>
      </c>
      <c r="E77" s="583">
        <v>4635</v>
      </c>
      <c r="F77" s="583">
        <v>4655</v>
      </c>
      <c r="G77" s="583">
        <v>4670</v>
      </c>
      <c r="H77" s="583">
        <v>4685</v>
      </c>
      <c r="I77" s="583">
        <v>4620</v>
      </c>
      <c r="J77" s="583">
        <v>4630</v>
      </c>
      <c r="K77" s="583">
        <v>4620</v>
      </c>
      <c r="L77" s="583">
        <v>4645</v>
      </c>
      <c r="M77" s="583">
        <v>4680</v>
      </c>
      <c r="N77" s="140">
        <v>7</v>
      </c>
      <c r="O77" s="19"/>
      <c r="P77" s="828"/>
      <c r="Q77" s="828"/>
    </row>
    <row r="78" spans="1:17" ht="13.15" customHeight="1" x14ac:dyDescent="0.2">
      <c r="A78" s="85">
        <v>8</v>
      </c>
      <c r="B78" s="86" t="s">
        <v>5</v>
      </c>
      <c r="C78" s="583">
        <v>4945</v>
      </c>
      <c r="D78" s="583">
        <v>5015</v>
      </c>
      <c r="E78" s="583">
        <v>5085</v>
      </c>
      <c r="F78" s="583">
        <v>5030</v>
      </c>
      <c r="G78" s="583">
        <v>5045</v>
      </c>
      <c r="H78" s="583">
        <v>5135</v>
      </c>
      <c r="I78" s="583">
        <v>5150</v>
      </c>
      <c r="J78" s="583">
        <v>5205</v>
      </c>
      <c r="K78" s="583">
        <v>5295</v>
      </c>
      <c r="L78" s="583">
        <v>5305</v>
      </c>
      <c r="M78" s="583">
        <v>5505</v>
      </c>
      <c r="N78" s="140">
        <v>8</v>
      </c>
      <c r="O78" s="19"/>
      <c r="P78" s="828"/>
      <c r="Q78" s="828"/>
    </row>
    <row r="79" spans="1:17" ht="13.15" customHeight="1" x14ac:dyDescent="0.2">
      <c r="A79" s="85">
        <v>9</v>
      </c>
      <c r="B79" s="86" t="s">
        <v>8</v>
      </c>
      <c r="C79" s="583">
        <v>4865</v>
      </c>
      <c r="D79" s="583">
        <v>4870</v>
      </c>
      <c r="E79" s="583">
        <v>4920</v>
      </c>
      <c r="F79" s="583">
        <v>5030</v>
      </c>
      <c r="G79" s="583">
        <v>5050</v>
      </c>
      <c r="H79" s="583">
        <v>5290</v>
      </c>
      <c r="I79" s="583">
        <v>5565</v>
      </c>
      <c r="J79" s="583">
        <v>5655</v>
      </c>
      <c r="K79" s="583">
        <v>5530</v>
      </c>
      <c r="L79" s="583">
        <v>5500</v>
      </c>
      <c r="M79" s="583">
        <v>5385</v>
      </c>
      <c r="N79" s="140">
        <v>9</v>
      </c>
      <c r="O79" s="19"/>
      <c r="P79" s="828"/>
      <c r="Q79" s="828"/>
    </row>
    <row r="80" spans="1:17" ht="13.15" customHeight="1" x14ac:dyDescent="0.2">
      <c r="A80" s="85">
        <v>10</v>
      </c>
      <c r="B80" s="86" t="s">
        <v>9</v>
      </c>
      <c r="C80" s="583">
        <v>8195</v>
      </c>
      <c r="D80" s="583">
        <v>8275</v>
      </c>
      <c r="E80" s="583">
        <v>8345</v>
      </c>
      <c r="F80" s="583">
        <v>8465</v>
      </c>
      <c r="G80" s="583">
        <v>8545</v>
      </c>
      <c r="H80" s="583">
        <v>8820</v>
      </c>
      <c r="I80" s="583">
        <v>8995</v>
      </c>
      <c r="J80" s="583">
        <v>9265</v>
      </c>
      <c r="K80" s="583">
        <v>9280</v>
      </c>
      <c r="L80" s="583">
        <v>9305</v>
      </c>
      <c r="M80" s="583">
        <v>9340</v>
      </c>
      <c r="N80" s="140">
        <v>10</v>
      </c>
      <c r="O80" s="19"/>
      <c r="P80" s="828"/>
      <c r="Q80" s="828"/>
    </row>
    <row r="81" spans="1:17" ht="13.15" customHeight="1" x14ac:dyDescent="0.2">
      <c r="A81" s="85">
        <v>11</v>
      </c>
      <c r="B81" s="86" t="s">
        <v>113</v>
      </c>
      <c r="C81" s="583">
        <v>8490</v>
      </c>
      <c r="D81" s="583">
        <v>8835</v>
      </c>
      <c r="E81" s="583">
        <v>9135</v>
      </c>
      <c r="F81" s="583">
        <v>9290</v>
      </c>
      <c r="G81" s="583">
        <v>9430</v>
      </c>
      <c r="H81" s="583">
        <v>9590</v>
      </c>
      <c r="I81" s="583">
        <v>9805</v>
      </c>
      <c r="J81" s="583">
        <v>10115</v>
      </c>
      <c r="K81" s="583">
        <v>10260</v>
      </c>
      <c r="L81" s="583">
        <v>10320</v>
      </c>
      <c r="M81" s="583">
        <v>10630</v>
      </c>
      <c r="N81" s="140">
        <v>11</v>
      </c>
      <c r="O81" s="19"/>
      <c r="P81" s="828"/>
      <c r="Q81" s="828"/>
    </row>
    <row r="82" spans="1:17" ht="13.15" customHeight="1" x14ac:dyDescent="0.2">
      <c r="A82" s="85">
        <v>12</v>
      </c>
      <c r="B82" s="86" t="s">
        <v>165</v>
      </c>
      <c r="C82" s="809">
        <v>13010</v>
      </c>
      <c r="D82" s="809">
        <v>13045</v>
      </c>
      <c r="E82" s="809">
        <v>13210</v>
      </c>
      <c r="F82" s="809">
        <v>13285</v>
      </c>
      <c r="G82" s="809">
        <v>13380</v>
      </c>
      <c r="H82" s="809">
        <v>13565</v>
      </c>
      <c r="I82" s="809">
        <v>13755</v>
      </c>
      <c r="J82" s="809">
        <v>13735</v>
      </c>
      <c r="K82" s="809">
        <v>13775</v>
      </c>
      <c r="L82" s="809">
        <v>13760</v>
      </c>
      <c r="M82" s="809">
        <v>13650</v>
      </c>
      <c r="N82" s="140">
        <v>12</v>
      </c>
      <c r="O82" s="19"/>
      <c r="P82" s="828"/>
      <c r="Q82" s="828"/>
    </row>
    <row r="83" spans="1:17" x14ac:dyDescent="0.2">
      <c r="A83" s="85"/>
      <c r="B83" s="86"/>
      <c r="C83" s="754"/>
      <c r="D83" s="754"/>
      <c r="E83" s="754"/>
      <c r="F83" s="754"/>
      <c r="G83" s="754"/>
      <c r="H83" s="754"/>
      <c r="I83" s="754"/>
      <c r="J83" s="754"/>
      <c r="K83" s="754"/>
      <c r="L83" s="754"/>
      <c r="M83" s="754"/>
      <c r="N83" s="85"/>
      <c r="O83" s="19"/>
      <c r="P83" s="828"/>
      <c r="Q83" s="828"/>
    </row>
    <row r="84" spans="1:17" x14ac:dyDescent="0.2">
      <c r="A84" s="70"/>
      <c r="B84" s="70" t="s">
        <v>20</v>
      </c>
      <c r="C84" s="737">
        <v>126455</v>
      </c>
      <c r="D84" s="737">
        <v>128235</v>
      </c>
      <c r="E84" s="737">
        <v>129630</v>
      </c>
      <c r="F84" s="737">
        <v>131720</v>
      </c>
      <c r="G84" s="737">
        <v>133325</v>
      </c>
      <c r="H84" s="737">
        <v>135120</v>
      </c>
      <c r="I84" s="737">
        <v>136450</v>
      </c>
      <c r="J84" s="737">
        <v>138180</v>
      </c>
      <c r="K84" s="737">
        <v>138725</v>
      </c>
      <c r="L84" s="737">
        <v>138230</v>
      </c>
      <c r="M84" s="737">
        <v>139315</v>
      </c>
      <c r="N84" s="141" t="s">
        <v>247</v>
      </c>
      <c r="O84" s="1018"/>
      <c r="P84" s="828"/>
      <c r="Q84" s="828"/>
    </row>
    <row r="85" spans="1:17" x14ac:dyDescent="0.2">
      <c r="A85" s="97"/>
      <c r="B85" s="97"/>
      <c r="C85" s="97"/>
      <c r="D85" s="97"/>
      <c r="E85" s="97"/>
      <c r="F85" s="97"/>
      <c r="G85" s="97"/>
      <c r="H85" s="97"/>
      <c r="I85" s="97"/>
      <c r="J85" s="97"/>
      <c r="K85" s="97"/>
      <c r="L85" s="97"/>
      <c r="M85" s="97"/>
      <c r="N85" s="97"/>
    </row>
    <row r="86" spans="1:17" x14ac:dyDescent="0.2">
      <c r="A86" s="92"/>
      <c r="B86" s="92"/>
      <c r="C86" s="138"/>
      <c r="D86" s="138"/>
      <c r="E86" s="138"/>
      <c r="F86" s="138"/>
      <c r="G86" s="138"/>
      <c r="H86" s="138"/>
      <c r="I86" s="138"/>
      <c r="J86" s="138"/>
      <c r="K86" s="138"/>
      <c r="L86" s="138"/>
      <c r="M86" s="138"/>
      <c r="N86" s="92"/>
      <c r="P86" s="924"/>
    </row>
    <row r="87" spans="1:17" s="3" customFormat="1" x14ac:dyDescent="0.2">
      <c r="A87" s="65" t="s">
        <v>219</v>
      </c>
      <c r="B87" s="56"/>
      <c r="C87" s="56"/>
      <c r="D87" s="56"/>
      <c r="E87" s="56"/>
      <c r="F87" s="56"/>
      <c r="G87" s="56"/>
      <c r="H87" s="56"/>
      <c r="I87" s="708"/>
      <c r="J87" s="708"/>
      <c r="K87" s="708"/>
      <c r="L87" s="708"/>
      <c r="M87" s="708"/>
      <c r="N87" s="66" t="s">
        <v>234</v>
      </c>
    </row>
    <row r="88" spans="1:17" x14ac:dyDescent="0.2">
      <c r="A88" s="92"/>
      <c r="B88" s="92"/>
      <c r="C88" s="92"/>
      <c r="D88" s="92"/>
      <c r="E88" s="92"/>
      <c r="F88" s="92"/>
      <c r="G88" s="92"/>
      <c r="H88" s="92"/>
      <c r="I88" s="92"/>
      <c r="J88" s="92"/>
      <c r="K88" s="92"/>
      <c r="L88" s="92"/>
      <c r="M88" s="92"/>
      <c r="N88" s="92"/>
    </row>
    <row r="89" spans="1:17" x14ac:dyDescent="0.2">
      <c r="A89" s="1064" t="str">
        <f>CONCATENATE("Bevölkerungsentwicklung in Ingolstadt seit ",C5)</f>
        <v>Bevölkerungsentwicklung in Ingolstadt seit 2011</v>
      </c>
      <c r="B89" s="53"/>
      <c r="C89" s="53"/>
      <c r="D89" s="53"/>
      <c r="E89" s="53"/>
      <c r="F89" s="53"/>
      <c r="G89" s="53"/>
      <c r="H89" s="53"/>
      <c r="I89" s="53"/>
      <c r="J89" s="53"/>
      <c r="K89" s="53"/>
      <c r="L89" s="53"/>
      <c r="M89" s="53"/>
      <c r="N89" s="53"/>
    </row>
    <row r="90" spans="1:17" x14ac:dyDescent="0.2">
      <c r="A90" s="53"/>
      <c r="B90" s="53"/>
      <c r="C90" s="53"/>
      <c r="D90" s="53"/>
      <c r="E90" s="53"/>
      <c r="F90" s="53"/>
      <c r="G90" s="53"/>
      <c r="H90" s="53"/>
      <c r="I90" s="53"/>
      <c r="J90" s="53"/>
      <c r="K90" s="53"/>
      <c r="L90" s="53"/>
      <c r="M90" s="53"/>
      <c r="N90" s="53"/>
    </row>
    <row r="91" spans="1:17" x14ac:dyDescent="0.2">
      <c r="A91" s="53"/>
      <c r="B91" s="53"/>
      <c r="C91" s="53"/>
      <c r="D91" s="53"/>
      <c r="E91" s="53"/>
      <c r="F91" s="53"/>
      <c r="G91" s="53"/>
      <c r="H91" s="53"/>
      <c r="I91" s="53"/>
      <c r="J91" s="53"/>
      <c r="K91" s="53"/>
      <c r="L91" s="53"/>
      <c r="M91" s="53"/>
      <c r="N91" s="53"/>
    </row>
    <row r="92" spans="1:17" x14ac:dyDescent="0.2">
      <c r="A92" s="53"/>
      <c r="B92" s="53"/>
      <c r="C92" s="53"/>
      <c r="D92" s="53"/>
      <c r="E92" s="53"/>
      <c r="F92" s="53"/>
      <c r="G92" s="53"/>
      <c r="H92" s="53"/>
      <c r="I92" s="53"/>
      <c r="J92" s="53"/>
      <c r="K92" s="53"/>
      <c r="L92" s="53"/>
      <c r="M92" s="53"/>
      <c r="N92" s="53"/>
    </row>
    <row r="93" spans="1:17" x14ac:dyDescent="0.2">
      <c r="A93" s="53"/>
      <c r="B93" s="53"/>
      <c r="C93" s="53"/>
      <c r="D93" s="53"/>
      <c r="E93" s="53"/>
      <c r="F93" s="53"/>
      <c r="G93" s="53"/>
      <c r="H93" s="53"/>
      <c r="I93" s="53"/>
      <c r="J93" s="53"/>
      <c r="K93" s="53"/>
      <c r="L93" s="53"/>
      <c r="M93" s="53"/>
      <c r="N93" s="53"/>
    </row>
    <row r="94" spans="1:17" x14ac:dyDescent="0.2">
      <c r="A94" s="53"/>
      <c r="B94" s="53"/>
      <c r="C94" s="53"/>
      <c r="D94" s="53"/>
      <c r="E94" s="53"/>
      <c r="F94" s="53"/>
      <c r="G94" s="53"/>
      <c r="H94" s="53"/>
      <c r="I94" s="53"/>
      <c r="J94" s="53"/>
      <c r="K94" s="53"/>
      <c r="L94" s="53"/>
      <c r="M94" s="53"/>
      <c r="N94" s="53"/>
    </row>
    <row r="95" spans="1:17" x14ac:dyDescent="0.2">
      <c r="A95" s="53"/>
      <c r="B95" s="53"/>
      <c r="C95" s="53"/>
      <c r="D95" s="53"/>
      <c r="E95" s="53"/>
      <c r="F95" s="53"/>
      <c r="G95" s="53"/>
      <c r="H95" s="53"/>
      <c r="I95" s="53"/>
      <c r="J95" s="53"/>
      <c r="K95" s="53"/>
      <c r="L95" s="53"/>
      <c r="M95" s="53"/>
      <c r="N95" s="53"/>
    </row>
    <row r="96" spans="1:17" x14ac:dyDescent="0.2">
      <c r="A96" s="53"/>
      <c r="B96" s="53"/>
      <c r="C96" s="53"/>
      <c r="D96" s="53"/>
      <c r="E96" s="53"/>
      <c r="F96" s="53"/>
      <c r="G96" s="53"/>
      <c r="H96" s="53"/>
      <c r="I96" s="53"/>
      <c r="J96" s="53"/>
      <c r="K96" s="53"/>
      <c r="L96" s="53"/>
      <c r="M96" s="53"/>
      <c r="N96" s="53"/>
    </row>
    <row r="97" spans="1:14" x14ac:dyDescent="0.2">
      <c r="A97" s="53"/>
      <c r="B97" s="53"/>
      <c r="C97" s="53"/>
      <c r="D97" s="53"/>
      <c r="E97" s="53"/>
      <c r="F97" s="53"/>
      <c r="G97" s="53"/>
      <c r="H97" s="53"/>
      <c r="I97" s="53"/>
      <c r="J97" s="53"/>
      <c r="K97" s="53"/>
      <c r="L97" s="53"/>
      <c r="M97" s="53"/>
      <c r="N97" s="53"/>
    </row>
    <row r="98" spans="1:14" x14ac:dyDescent="0.2">
      <c r="A98" s="53"/>
      <c r="B98" s="53"/>
      <c r="C98" s="53"/>
      <c r="D98" s="53"/>
      <c r="E98" s="53"/>
      <c r="F98" s="53"/>
      <c r="G98" s="53"/>
      <c r="H98" s="53"/>
      <c r="I98" s="53"/>
      <c r="J98" s="53"/>
      <c r="K98" s="53"/>
      <c r="L98" s="53"/>
      <c r="M98" s="53"/>
      <c r="N98" s="53"/>
    </row>
    <row r="99" spans="1:14" x14ac:dyDescent="0.2">
      <c r="A99" s="53"/>
      <c r="B99" s="53"/>
      <c r="C99" s="53"/>
      <c r="D99" s="53"/>
      <c r="E99" s="53"/>
      <c r="F99" s="53"/>
      <c r="G99" s="53"/>
      <c r="H99" s="53"/>
      <c r="I99" s="53"/>
      <c r="J99" s="53"/>
      <c r="K99" s="53"/>
      <c r="L99" s="53"/>
      <c r="M99" s="53"/>
      <c r="N99" s="53"/>
    </row>
    <row r="100" spans="1:14" x14ac:dyDescent="0.2">
      <c r="A100" s="53"/>
      <c r="B100" s="53"/>
      <c r="C100" s="53"/>
      <c r="D100" s="53"/>
      <c r="E100" s="53"/>
      <c r="F100" s="53"/>
      <c r="G100" s="53"/>
      <c r="H100" s="53"/>
      <c r="I100" s="53"/>
      <c r="J100" s="53"/>
      <c r="K100" s="53"/>
      <c r="L100" s="53"/>
      <c r="M100" s="53"/>
      <c r="N100" s="53"/>
    </row>
    <row r="101" spans="1:14" x14ac:dyDescent="0.2">
      <c r="A101" s="53"/>
      <c r="B101" s="53"/>
      <c r="C101" s="53"/>
      <c r="D101" s="53"/>
      <c r="E101" s="53"/>
      <c r="F101" s="53"/>
      <c r="G101" s="53"/>
      <c r="H101" s="53"/>
      <c r="I101" s="53"/>
      <c r="J101" s="53"/>
      <c r="K101" s="53"/>
      <c r="L101" s="53"/>
      <c r="M101" s="53"/>
      <c r="N101" s="53"/>
    </row>
    <row r="102" spans="1:14" x14ac:dyDescent="0.2">
      <c r="A102" s="53"/>
      <c r="B102" s="53"/>
      <c r="C102" s="53"/>
      <c r="D102" s="53"/>
      <c r="E102" s="53"/>
      <c r="F102" s="53"/>
      <c r="G102" s="53"/>
      <c r="H102" s="53"/>
      <c r="I102" s="53"/>
      <c r="J102" s="53"/>
      <c r="K102" s="53"/>
      <c r="L102" s="53"/>
      <c r="M102" s="53"/>
      <c r="N102" s="53"/>
    </row>
    <row r="103" spans="1:14" x14ac:dyDescent="0.2">
      <c r="A103" s="53"/>
      <c r="B103" s="53"/>
      <c r="C103" s="53"/>
      <c r="D103" s="53"/>
      <c r="E103" s="53"/>
      <c r="F103" s="53"/>
      <c r="G103" s="53"/>
      <c r="H103" s="53"/>
      <c r="I103" s="53"/>
      <c r="J103" s="53"/>
      <c r="K103" s="53"/>
      <c r="L103" s="53"/>
      <c r="M103" s="53"/>
      <c r="N103" s="53"/>
    </row>
    <row r="104" spans="1:14" x14ac:dyDescent="0.2">
      <c r="A104" s="53"/>
      <c r="B104" s="53"/>
      <c r="C104" s="53"/>
      <c r="D104" s="53"/>
      <c r="E104" s="53"/>
      <c r="F104" s="53"/>
      <c r="G104" s="53"/>
      <c r="H104" s="53"/>
      <c r="I104" s="53"/>
      <c r="J104" s="53"/>
      <c r="K104" s="53"/>
      <c r="L104" s="53"/>
      <c r="M104" s="53"/>
      <c r="N104" s="53"/>
    </row>
    <row r="105" spans="1:14" x14ac:dyDescent="0.2">
      <c r="A105" s="53"/>
      <c r="B105" s="53"/>
      <c r="C105" s="53"/>
      <c r="D105" s="53"/>
      <c r="E105" s="53"/>
      <c r="F105" s="53"/>
      <c r="G105" s="53"/>
      <c r="H105" s="53"/>
      <c r="I105" s="53"/>
      <c r="J105" s="53"/>
      <c r="K105" s="53"/>
      <c r="L105" s="53"/>
      <c r="M105" s="53"/>
      <c r="N105" s="53"/>
    </row>
    <row r="106" spans="1:14" x14ac:dyDescent="0.2">
      <c r="A106" s="53"/>
      <c r="B106" s="53"/>
      <c r="C106" s="53"/>
      <c r="D106" s="53"/>
      <c r="E106" s="53"/>
      <c r="F106" s="53"/>
      <c r="G106" s="53"/>
      <c r="H106" s="53"/>
      <c r="I106" s="53"/>
      <c r="J106" s="53"/>
      <c r="K106" s="53"/>
      <c r="L106" s="53"/>
      <c r="M106" s="53"/>
      <c r="N106" s="53"/>
    </row>
    <row r="107" spans="1:14" x14ac:dyDescent="0.2">
      <c r="A107" s="53"/>
      <c r="B107" s="53"/>
      <c r="C107" s="53"/>
      <c r="D107" s="53"/>
      <c r="E107" s="53"/>
      <c r="F107" s="53"/>
      <c r="G107" s="53"/>
      <c r="H107" s="53"/>
      <c r="I107" s="53"/>
      <c r="J107" s="53"/>
      <c r="K107" s="53"/>
      <c r="L107" s="53"/>
      <c r="M107" s="53"/>
      <c r="N107" s="53"/>
    </row>
    <row r="108" spans="1:14" x14ac:dyDescent="0.2">
      <c r="A108" s="53"/>
      <c r="B108" s="53"/>
      <c r="C108" s="53"/>
      <c r="D108" s="53"/>
      <c r="E108" s="53"/>
      <c r="F108" s="53"/>
      <c r="G108" s="53"/>
      <c r="H108" s="53"/>
      <c r="I108" s="53"/>
      <c r="J108" s="53"/>
      <c r="K108" s="53"/>
      <c r="L108" s="53"/>
      <c r="M108" s="53"/>
      <c r="N108" s="53"/>
    </row>
    <row r="109" spans="1:14" x14ac:dyDescent="0.2">
      <c r="A109" s="53"/>
      <c r="B109" s="53"/>
      <c r="C109" s="53"/>
      <c r="D109" s="53"/>
      <c r="E109" s="53"/>
      <c r="F109" s="53"/>
      <c r="G109" s="53"/>
      <c r="H109" s="53"/>
      <c r="I109" s="53"/>
      <c r="J109" s="53"/>
      <c r="K109" s="53"/>
      <c r="L109" s="53"/>
      <c r="M109" s="53"/>
      <c r="N109" s="53"/>
    </row>
    <row r="110" spans="1:14" x14ac:dyDescent="0.2">
      <c r="A110" s="53"/>
      <c r="B110" s="53"/>
      <c r="C110" s="53"/>
      <c r="D110" s="53"/>
      <c r="E110" s="53"/>
      <c r="F110" s="53"/>
      <c r="G110" s="53"/>
      <c r="H110" s="53"/>
      <c r="I110" s="53"/>
      <c r="J110" s="53"/>
      <c r="K110" s="53"/>
      <c r="L110" s="53"/>
      <c r="M110" s="53"/>
      <c r="N110" s="53"/>
    </row>
    <row r="111" spans="1:14" x14ac:dyDescent="0.2">
      <c r="A111" s="53"/>
      <c r="B111" s="53"/>
      <c r="C111" s="53"/>
      <c r="D111" s="53"/>
      <c r="E111" s="53"/>
      <c r="F111" s="53"/>
      <c r="G111" s="53"/>
      <c r="H111" s="53"/>
      <c r="I111" s="53"/>
      <c r="J111" s="53"/>
      <c r="K111" s="53"/>
      <c r="L111" s="53"/>
      <c r="M111" s="53"/>
      <c r="N111" s="53"/>
    </row>
    <row r="112" spans="1:14" x14ac:dyDescent="0.2">
      <c r="A112" s="1064" t="str">
        <f>CONCATENATE("Einwohner in den Stadtbezirken am ",DAY(A1),".",MONTH(A1),".",YEAR(A1))</f>
        <v>Einwohner in den Stadtbezirken am 31.12.2021</v>
      </c>
      <c r="B112" s="53"/>
      <c r="C112" s="53"/>
      <c r="D112" s="53"/>
      <c r="E112" s="53"/>
      <c r="F112" s="53"/>
      <c r="G112" s="53"/>
      <c r="H112" s="53"/>
      <c r="I112" s="53"/>
      <c r="J112" s="53"/>
      <c r="K112" s="53"/>
      <c r="L112" s="53"/>
      <c r="M112" s="53"/>
      <c r="N112" s="53"/>
    </row>
    <row r="113" spans="1:14" x14ac:dyDescent="0.2">
      <c r="A113" s="53"/>
      <c r="B113" s="53"/>
      <c r="C113" s="53"/>
      <c r="D113" s="53"/>
      <c r="E113" s="53"/>
      <c r="F113" s="53"/>
      <c r="G113" s="53"/>
      <c r="H113" s="53"/>
      <c r="I113" s="53"/>
      <c r="J113" s="53"/>
      <c r="K113" s="53"/>
      <c r="L113" s="53"/>
      <c r="M113" s="53"/>
      <c r="N113" s="53"/>
    </row>
    <row r="114" spans="1:14" x14ac:dyDescent="0.2">
      <c r="A114" s="53"/>
      <c r="B114" s="53"/>
      <c r="C114" s="53"/>
      <c r="D114" s="53"/>
      <c r="E114" s="53"/>
      <c r="F114" s="53"/>
      <c r="G114" s="53"/>
      <c r="H114" s="53"/>
      <c r="I114" s="53"/>
      <c r="J114" s="53"/>
      <c r="K114" s="53"/>
      <c r="L114" s="53"/>
      <c r="M114" s="53"/>
      <c r="N114" s="53"/>
    </row>
    <row r="115" spans="1:14" x14ac:dyDescent="0.2">
      <c r="A115" s="53"/>
      <c r="B115" s="53"/>
      <c r="C115" s="53"/>
      <c r="D115" s="53"/>
      <c r="E115" s="53"/>
      <c r="F115" s="53"/>
      <c r="G115" s="53"/>
      <c r="H115" s="53"/>
      <c r="I115" s="53"/>
      <c r="J115" s="53"/>
      <c r="K115" s="53"/>
      <c r="L115" s="53"/>
      <c r="M115" s="53"/>
      <c r="N115" s="53"/>
    </row>
    <row r="116" spans="1:14" x14ac:dyDescent="0.2">
      <c r="A116" s="53"/>
      <c r="B116" s="53"/>
      <c r="C116" s="53"/>
      <c r="D116" s="53"/>
      <c r="E116" s="53"/>
      <c r="F116" s="53"/>
      <c r="G116" s="53"/>
      <c r="H116" s="53"/>
      <c r="I116" s="53"/>
      <c r="J116" s="53"/>
      <c r="K116" s="53"/>
      <c r="L116" s="53"/>
      <c r="M116" s="53"/>
      <c r="N116" s="284"/>
    </row>
    <row r="117" spans="1:14" x14ac:dyDescent="0.2">
      <c r="A117" s="53"/>
      <c r="B117" s="53"/>
      <c r="C117" s="53"/>
      <c r="D117" s="53"/>
      <c r="E117" s="53"/>
      <c r="F117" s="53"/>
      <c r="G117" s="53"/>
      <c r="H117" s="53"/>
      <c r="I117" s="53"/>
      <c r="J117" s="53"/>
      <c r="K117" s="53"/>
      <c r="L117" s="53"/>
      <c r="M117" s="53"/>
      <c r="N117" s="53"/>
    </row>
    <row r="118" spans="1:14" x14ac:dyDescent="0.2">
      <c r="A118" s="53"/>
      <c r="B118" s="53"/>
      <c r="C118" s="53"/>
      <c r="D118" s="53"/>
      <c r="E118" s="53"/>
      <c r="F118" s="53"/>
      <c r="G118" s="53"/>
      <c r="H118" s="53"/>
      <c r="I118" s="53"/>
      <c r="J118" s="53"/>
      <c r="K118" s="53"/>
      <c r="L118" s="53"/>
      <c r="M118" s="53"/>
      <c r="N118" s="53"/>
    </row>
    <row r="119" spans="1:14" x14ac:dyDescent="0.2">
      <c r="A119" s="53"/>
      <c r="B119" s="53"/>
      <c r="C119" s="53"/>
      <c r="D119" s="53"/>
      <c r="E119" s="53"/>
      <c r="F119" s="53"/>
      <c r="G119" s="53"/>
      <c r="H119" s="53"/>
      <c r="I119" s="53"/>
      <c r="J119" s="53"/>
      <c r="K119" s="53"/>
      <c r="L119" s="53"/>
      <c r="M119" s="53"/>
      <c r="N119" s="53"/>
    </row>
    <row r="120" spans="1:14" x14ac:dyDescent="0.2">
      <c r="A120" s="53"/>
      <c r="B120" s="53"/>
      <c r="C120" s="53"/>
      <c r="D120" s="53"/>
      <c r="E120" s="53"/>
      <c r="F120" s="53"/>
      <c r="G120" s="53"/>
      <c r="H120" s="53"/>
      <c r="I120" s="53"/>
      <c r="J120" s="53"/>
      <c r="K120" s="53"/>
      <c r="L120" s="53"/>
      <c r="M120" s="53"/>
      <c r="N120" s="53"/>
    </row>
    <row r="121" spans="1:14" x14ac:dyDescent="0.2">
      <c r="A121" s="53"/>
      <c r="B121" s="53"/>
      <c r="C121" s="53"/>
      <c r="D121" s="53"/>
      <c r="E121" s="53"/>
      <c r="F121" s="53"/>
      <c r="G121" s="53"/>
      <c r="H121" s="53"/>
      <c r="I121" s="53"/>
      <c r="J121" s="53"/>
      <c r="K121" s="53"/>
      <c r="L121" s="53"/>
      <c r="M121" s="53"/>
      <c r="N121" s="53"/>
    </row>
    <row r="122" spans="1:14" x14ac:dyDescent="0.2">
      <c r="A122" s="53"/>
      <c r="B122" s="53"/>
      <c r="C122" s="53"/>
      <c r="D122" s="53"/>
      <c r="E122" s="53"/>
      <c r="F122" s="53"/>
      <c r="G122" s="53"/>
      <c r="H122" s="53"/>
      <c r="I122" s="53"/>
      <c r="J122" s="53"/>
      <c r="K122" s="53"/>
      <c r="L122" s="53"/>
      <c r="M122" s="53"/>
      <c r="N122" s="66"/>
    </row>
    <row r="123" spans="1:14" x14ac:dyDescent="0.2">
      <c r="A123" s="53"/>
      <c r="B123" s="53"/>
      <c r="C123" s="53"/>
      <c r="D123" s="53"/>
      <c r="E123" s="53"/>
      <c r="F123" s="53"/>
      <c r="G123" s="53"/>
      <c r="H123" s="53"/>
      <c r="I123" s="53"/>
      <c r="J123" s="53"/>
      <c r="K123" s="53"/>
      <c r="L123" s="53"/>
      <c r="M123" s="53"/>
      <c r="N123" s="53"/>
    </row>
    <row r="124" spans="1:14" x14ac:dyDescent="0.2">
      <c r="A124" s="53"/>
      <c r="B124" s="53"/>
      <c r="C124" s="53"/>
      <c r="D124" s="53"/>
      <c r="E124" s="53"/>
      <c r="F124" s="53"/>
      <c r="G124" s="53"/>
      <c r="H124" s="53"/>
      <c r="I124" s="53"/>
      <c r="J124" s="53"/>
      <c r="K124" s="53"/>
      <c r="L124" s="53"/>
      <c r="M124" s="53"/>
      <c r="N124" s="53"/>
    </row>
    <row r="125" spans="1:14" x14ac:dyDescent="0.2">
      <c r="A125" s="53"/>
      <c r="B125" s="53"/>
      <c r="C125" s="53"/>
      <c r="D125" s="53"/>
      <c r="E125" s="53"/>
      <c r="F125" s="53"/>
      <c r="G125" s="53"/>
      <c r="H125" s="53"/>
      <c r="I125" s="53"/>
      <c r="J125" s="53"/>
      <c r="K125" s="53"/>
      <c r="L125" s="53"/>
      <c r="M125" s="53"/>
      <c r="N125" s="53"/>
    </row>
    <row r="126" spans="1:14" x14ac:dyDescent="0.2">
      <c r="A126" s="53"/>
      <c r="B126" s="53"/>
      <c r="C126" s="53"/>
      <c r="D126" s="53"/>
      <c r="E126" s="53"/>
      <c r="F126" s="53"/>
      <c r="G126" s="53"/>
      <c r="H126" s="53"/>
      <c r="I126" s="53"/>
      <c r="J126" s="53"/>
      <c r="K126" s="53"/>
      <c r="L126" s="53"/>
      <c r="M126" s="53"/>
      <c r="N126" s="53"/>
    </row>
    <row r="127" spans="1:14" x14ac:dyDescent="0.2">
      <c r="A127" s="53"/>
      <c r="B127" s="53"/>
      <c r="C127" s="53"/>
      <c r="D127" s="53"/>
      <c r="E127" s="53"/>
      <c r="F127" s="53"/>
      <c r="G127" s="53"/>
      <c r="H127" s="53"/>
      <c r="I127" s="53"/>
      <c r="J127" s="53"/>
      <c r="K127" s="53"/>
      <c r="L127" s="53"/>
      <c r="M127" s="53"/>
      <c r="N127" s="53"/>
    </row>
    <row r="128" spans="1:14" x14ac:dyDescent="0.2">
      <c r="A128" s="53"/>
      <c r="B128" s="53"/>
      <c r="C128" s="53"/>
      <c r="D128" s="53"/>
      <c r="E128" s="53"/>
      <c r="F128" s="53"/>
      <c r="G128" s="53"/>
      <c r="H128" s="53"/>
      <c r="I128" s="53"/>
      <c r="J128" s="53"/>
      <c r="K128" s="53"/>
      <c r="L128" s="53"/>
      <c r="M128" s="53"/>
      <c r="N128" s="53"/>
    </row>
    <row r="129" spans="1:14" x14ac:dyDescent="0.2">
      <c r="A129" s="53"/>
      <c r="B129" s="53"/>
      <c r="C129" s="53"/>
      <c r="D129" s="53"/>
      <c r="E129" s="53"/>
      <c r="F129" s="53"/>
      <c r="G129" s="53"/>
      <c r="H129" s="53"/>
      <c r="I129" s="53"/>
      <c r="J129" s="53"/>
      <c r="K129" s="53"/>
      <c r="L129" s="53"/>
      <c r="M129" s="53"/>
      <c r="N129" s="53"/>
    </row>
    <row r="130" spans="1:14" x14ac:dyDescent="0.2">
      <c r="A130" s="53"/>
      <c r="B130" s="53"/>
      <c r="C130" s="53"/>
      <c r="D130" s="53"/>
      <c r="E130" s="53"/>
      <c r="F130" s="53"/>
      <c r="G130" s="53"/>
      <c r="H130" s="53"/>
      <c r="I130" s="53"/>
      <c r="J130" s="53"/>
      <c r="K130" s="53"/>
      <c r="L130" s="53"/>
      <c r="M130" s="53"/>
      <c r="N130" s="53"/>
    </row>
    <row r="131" spans="1:14" x14ac:dyDescent="0.2">
      <c r="A131" s="53"/>
      <c r="B131" s="53"/>
      <c r="C131" s="53"/>
      <c r="D131" s="53"/>
      <c r="E131" s="53"/>
      <c r="F131" s="53"/>
      <c r="G131" s="53"/>
      <c r="H131" s="53"/>
      <c r="I131" s="53"/>
      <c r="J131" s="53"/>
      <c r="K131" s="53"/>
      <c r="L131" s="53"/>
      <c r="M131" s="53"/>
      <c r="N131" s="53"/>
    </row>
    <row r="132" spans="1:14" x14ac:dyDescent="0.2">
      <c r="A132" s="53"/>
      <c r="B132" s="53"/>
      <c r="C132" s="53"/>
      <c r="D132" s="53"/>
      <c r="E132" s="53"/>
      <c r="F132" s="53"/>
      <c r="G132" s="53"/>
      <c r="H132" s="53"/>
      <c r="I132" s="53"/>
      <c r="J132" s="53"/>
      <c r="K132" s="53"/>
      <c r="L132" s="53"/>
      <c r="M132" s="53"/>
      <c r="N132" s="53"/>
    </row>
    <row r="133" spans="1:14" x14ac:dyDescent="0.2">
      <c r="A133" s="53"/>
      <c r="B133" s="53"/>
      <c r="C133" s="53"/>
      <c r="D133" s="53"/>
      <c r="E133" s="53"/>
      <c r="F133" s="53"/>
      <c r="G133" s="53"/>
      <c r="H133" s="53"/>
      <c r="I133" s="53"/>
      <c r="J133" s="53"/>
      <c r="K133" s="53"/>
      <c r="L133" s="53"/>
      <c r="M133" s="53"/>
      <c r="N133" s="53"/>
    </row>
    <row r="134" spans="1:14" x14ac:dyDescent="0.2">
      <c r="A134" s="53"/>
      <c r="B134" s="53"/>
      <c r="C134" s="53"/>
      <c r="D134" s="53"/>
      <c r="E134" s="53"/>
      <c r="F134" s="53"/>
      <c r="G134" s="53"/>
      <c r="H134" s="53"/>
      <c r="I134" s="53"/>
      <c r="J134" s="53"/>
      <c r="K134" s="53"/>
      <c r="L134" s="53"/>
      <c r="M134" s="53"/>
      <c r="N134" s="53"/>
    </row>
    <row r="135" spans="1:14" x14ac:dyDescent="0.2">
      <c r="A135" s="53"/>
      <c r="B135" s="53"/>
      <c r="C135" s="53"/>
      <c r="D135" s="53"/>
      <c r="E135" s="53"/>
      <c r="F135" s="53"/>
      <c r="G135" s="53"/>
      <c r="H135" s="53"/>
      <c r="I135" s="53"/>
      <c r="J135" s="53"/>
      <c r="K135" s="53"/>
      <c r="L135" s="53"/>
      <c r="M135" s="53"/>
      <c r="N135" s="53"/>
    </row>
    <row r="136" spans="1:14" x14ac:dyDescent="0.2">
      <c r="A136" s="53"/>
      <c r="B136" s="53"/>
      <c r="C136" s="53"/>
      <c r="D136" s="53"/>
      <c r="E136" s="53"/>
      <c r="F136" s="53"/>
      <c r="G136" s="53"/>
      <c r="H136" s="53"/>
      <c r="I136" s="53"/>
      <c r="J136" s="53"/>
      <c r="K136" s="53"/>
      <c r="L136" s="53"/>
      <c r="M136" s="53"/>
      <c r="N136" s="53"/>
    </row>
    <row r="137" spans="1:14" x14ac:dyDescent="0.2">
      <c r="A137" s="53"/>
      <c r="B137" s="53"/>
      <c r="C137" s="53"/>
      <c r="D137" s="53"/>
      <c r="E137" s="53"/>
      <c r="F137" s="53"/>
      <c r="G137" s="53"/>
      <c r="H137" s="53"/>
      <c r="I137" s="53"/>
      <c r="J137" s="53"/>
      <c r="K137" s="53"/>
      <c r="L137" s="53"/>
      <c r="M137" s="53"/>
      <c r="N137" s="53"/>
    </row>
    <row r="138" spans="1:14" x14ac:dyDescent="0.2">
      <c r="A138" s="53"/>
      <c r="B138" s="53"/>
      <c r="C138" s="53"/>
      <c r="D138" s="53"/>
      <c r="E138" s="53"/>
      <c r="F138" s="53"/>
      <c r="G138" s="53"/>
      <c r="H138" s="53"/>
      <c r="I138" s="53"/>
      <c r="J138" s="53"/>
      <c r="K138" s="53"/>
      <c r="L138" s="53"/>
      <c r="M138" s="53"/>
      <c r="N138" s="53"/>
    </row>
    <row r="139" spans="1:14" x14ac:dyDescent="0.2">
      <c r="A139" s="53"/>
      <c r="B139" s="53"/>
      <c r="C139" s="53"/>
      <c r="D139" s="53"/>
      <c r="E139" s="53"/>
      <c r="F139" s="53"/>
      <c r="G139" s="53"/>
      <c r="H139" s="53"/>
      <c r="I139" s="53"/>
      <c r="J139" s="53"/>
      <c r="K139" s="53"/>
      <c r="L139" s="53"/>
      <c r="M139" s="53"/>
      <c r="N139" s="53"/>
    </row>
  </sheetData>
  <phoneticPr fontId="16" type="noConversion"/>
  <hyperlinks>
    <hyperlink ref="N1" location="INHALT!A1" display="INHALT!A1" xr:uid="{070E5310-0353-4BF0-85FE-1D5C83F93F46}"/>
  </hyperlinks>
  <printOptions horizontalCentered="1"/>
  <pageMargins left="0.59055118110236227" right="0.39370078740157483" top="0.59055118110236227" bottom="0.59055118110236227" header="0.27559055118110237" footer="0.27559055118110237"/>
  <pageSetup paperSize="9" scale="74" firstPageNumber="10" pageOrder="overThenDown" orientation="portrait" useFirstPageNumber="1" r:id="rId1"/>
  <headerFooter alignWithMargins="0">
    <oddFooter>&amp;CSeite &amp;P</oddFooter>
  </headerFooter>
  <rowBreaks count="1" manualBreakCount="1">
    <brk id="70"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J115"/>
  <sheetViews>
    <sheetView zoomScale="85" zoomScaleNormal="85" zoomScaleSheetLayoutView="70" workbookViewId="0">
      <pane xSplit="2" ySplit="6" topLeftCell="C7" activePane="bottomRight" state="frozen"/>
      <selection activeCell="A80" sqref="A80:XFD80"/>
      <selection pane="topRight" activeCell="A80" sqref="A80:XFD80"/>
      <selection pane="bottomLeft" activeCell="A80" sqref="A80:XFD80"/>
      <selection pane="bottomRight" activeCell="A2" sqref="A2"/>
    </sheetView>
  </sheetViews>
  <sheetFormatPr baseColWidth="10" defaultRowHeight="12.75" x14ac:dyDescent="0.2"/>
  <cols>
    <col min="1" max="1" width="5.7109375" customWidth="1"/>
    <col min="2" max="2" width="21.85546875" bestFit="1" customWidth="1"/>
    <col min="3" max="3" width="8.140625" customWidth="1"/>
    <col min="4" max="4" width="9.28515625" customWidth="1"/>
    <col min="5" max="5" width="6" customWidth="1"/>
    <col min="6" max="6" width="5.5703125" bestFit="1" customWidth="1"/>
    <col min="7" max="7" width="22.28515625" customWidth="1"/>
    <col min="8" max="8" width="8.140625" customWidth="1"/>
    <col min="9" max="9" width="10.140625" customWidth="1"/>
  </cols>
  <sheetData>
    <row r="1" spans="1:10" x14ac:dyDescent="0.2">
      <c r="A1" s="53"/>
      <c r="B1" s="53"/>
      <c r="C1" s="53"/>
      <c r="D1" s="53"/>
      <c r="E1" s="53"/>
      <c r="F1" s="53"/>
      <c r="G1" s="53"/>
      <c r="H1" s="53"/>
      <c r="I1" s="1068" t="str">
        <f>HYPERLINK("[Kleinräumige Statistik Daten Prototyp.xlsx]INHALT!A1","zum Inhaltsverzeichnis")</f>
        <v>zum Inhaltsverzeichnis</v>
      </c>
    </row>
    <row r="2" spans="1:10" ht="15.75" x14ac:dyDescent="0.2">
      <c r="A2" s="174" t="s">
        <v>478</v>
      </c>
      <c r="B2" s="56"/>
      <c r="C2" s="56"/>
      <c r="D2" s="55"/>
      <c r="E2" s="53"/>
      <c r="F2" s="53"/>
      <c r="G2" s="53"/>
      <c r="H2" s="53"/>
      <c r="I2" s="53"/>
    </row>
    <row r="3" spans="1:10" x14ac:dyDescent="0.2">
      <c r="A3" s="78" t="s">
        <v>1</v>
      </c>
      <c r="B3" s="56"/>
      <c r="C3" s="56"/>
      <c r="D3" s="66"/>
      <c r="E3" s="53"/>
      <c r="F3" s="53"/>
      <c r="G3" s="53"/>
      <c r="H3" s="53"/>
      <c r="I3" s="53"/>
    </row>
    <row r="4" spans="1:10" ht="9" customHeight="1" x14ac:dyDescent="0.2">
      <c r="A4" s="79"/>
      <c r="B4" s="56"/>
      <c r="C4" s="56"/>
      <c r="D4" s="66"/>
      <c r="E4" s="53"/>
      <c r="F4" s="53"/>
      <c r="G4" s="53"/>
      <c r="H4" s="53"/>
      <c r="I4" s="66" t="s">
        <v>495</v>
      </c>
    </row>
    <row r="5" spans="1:10" s="6" customFormat="1" ht="30" customHeight="1" x14ac:dyDescent="0.2">
      <c r="A5" s="172" t="s">
        <v>100</v>
      </c>
      <c r="B5" s="246" t="s">
        <v>101</v>
      </c>
      <c r="C5" s="625" t="s">
        <v>516</v>
      </c>
      <c r="D5" s="660"/>
      <c r="E5" s="55"/>
      <c r="F5" s="172" t="s">
        <v>100</v>
      </c>
      <c r="G5" s="246" t="s">
        <v>101</v>
      </c>
      <c r="H5" s="625" t="s">
        <v>516</v>
      </c>
      <c r="I5" s="660"/>
      <c r="J5" s="661"/>
    </row>
    <row r="6" spans="1:10" s="6" customFormat="1" x14ac:dyDescent="0.2">
      <c r="A6" s="173"/>
      <c r="B6" s="169"/>
      <c r="C6" s="837" t="s">
        <v>224</v>
      </c>
      <c r="D6" s="655" t="s">
        <v>223</v>
      </c>
      <c r="E6" s="55"/>
      <c r="F6" s="173"/>
      <c r="G6" s="169"/>
      <c r="H6" s="654" t="s">
        <v>224</v>
      </c>
      <c r="I6" s="655" t="s">
        <v>223</v>
      </c>
    </row>
    <row r="7" spans="1:10" s="6" customFormat="1" ht="13.15" customHeight="1" x14ac:dyDescent="0.2">
      <c r="A7" s="80"/>
      <c r="B7" s="80"/>
      <c r="C7" s="81"/>
      <c r="D7" s="586"/>
      <c r="E7" s="53"/>
      <c r="F7" s="53"/>
      <c r="G7" s="53"/>
      <c r="H7" s="642"/>
      <c r="I7" s="642"/>
    </row>
    <row r="8" spans="1:10" s="4" customFormat="1" ht="13.15" customHeight="1" x14ac:dyDescent="0.2">
      <c r="A8" s="574">
        <v>10</v>
      </c>
      <c r="B8" s="61" t="s">
        <v>37</v>
      </c>
      <c r="C8" s="657">
        <v>40</v>
      </c>
      <c r="D8" s="658">
        <v>7.7669902912621351</v>
      </c>
      <c r="E8" s="659"/>
      <c r="F8" s="574">
        <v>71</v>
      </c>
      <c r="G8" s="61" t="s">
        <v>70</v>
      </c>
      <c r="H8" s="657">
        <v>65</v>
      </c>
      <c r="I8" s="691">
        <v>3.9513677811550152</v>
      </c>
    </row>
    <row r="9" spans="1:10" s="4" customFormat="1" ht="13.15" customHeight="1" x14ac:dyDescent="0.2">
      <c r="A9" s="574">
        <v>11</v>
      </c>
      <c r="B9" s="61" t="s">
        <v>38</v>
      </c>
      <c r="C9" s="657">
        <v>-25</v>
      </c>
      <c r="D9" s="658">
        <v>-2.1459227467811157</v>
      </c>
      <c r="E9" s="659"/>
      <c r="F9" s="574">
        <v>72</v>
      </c>
      <c r="G9" s="61" t="s">
        <v>71</v>
      </c>
      <c r="H9" s="657">
        <v>195</v>
      </c>
      <c r="I9" s="691">
        <v>7.0397111913357406</v>
      </c>
    </row>
    <row r="10" spans="1:10" s="4" customFormat="1" ht="13.15" customHeight="1" x14ac:dyDescent="0.2">
      <c r="A10" s="574">
        <v>12</v>
      </c>
      <c r="B10" s="61" t="s">
        <v>90</v>
      </c>
      <c r="C10" s="657">
        <v>545</v>
      </c>
      <c r="D10" s="658">
        <v>29.45945945945946</v>
      </c>
      <c r="E10" s="659"/>
      <c r="F10" s="574">
        <v>81</v>
      </c>
      <c r="G10" s="61" t="s">
        <v>5</v>
      </c>
      <c r="H10" s="657">
        <v>285</v>
      </c>
      <c r="I10" s="691">
        <v>23.75</v>
      </c>
    </row>
    <row r="11" spans="1:10" s="4" customFormat="1" ht="13.15" customHeight="1" x14ac:dyDescent="0.2">
      <c r="A11" s="574">
        <v>13</v>
      </c>
      <c r="B11" s="61" t="s">
        <v>39</v>
      </c>
      <c r="C11" s="657">
        <v>40</v>
      </c>
      <c r="D11" s="658">
        <v>12.698412698412698</v>
      </c>
      <c r="E11" s="659"/>
      <c r="F11" s="574">
        <v>82</v>
      </c>
      <c r="G11" s="61" t="s">
        <v>72</v>
      </c>
      <c r="H11" s="657">
        <v>240</v>
      </c>
      <c r="I11" s="691">
        <v>10.835214446952596</v>
      </c>
    </row>
    <row r="12" spans="1:10" s="4" customFormat="1" ht="13.15" customHeight="1" x14ac:dyDescent="0.2">
      <c r="A12" s="574">
        <v>14</v>
      </c>
      <c r="B12" s="61" t="s">
        <v>40</v>
      </c>
      <c r="C12" s="657">
        <v>160</v>
      </c>
      <c r="D12" s="658">
        <v>6.5708418891170437</v>
      </c>
      <c r="E12" s="659"/>
      <c r="F12" s="574">
        <v>83</v>
      </c>
      <c r="G12" s="61" t="s">
        <v>73</v>
      </c>
      <c r="H12" s="657">
        <v>40</v>
      </c>
      <c r="I12" s="691">
        <v>2.6143790849673203</v>
      </c>
    </row>
    <row r="13" spans="1:10" s="4" customFormat="1" ht="13.15" customHeight="1" x14ac:dyDescent="0.2">
      <c r="A13" s="574">
        <v>15</v>
      </c>
      <c r="B13" s="61" t="s">
        <v>41</v>
      </c>
      <c r="C13" s="657">
        <v>35</v>
      </c>
      <c r="D13" s="658">
        <v>3.125</v>
      </c>
      <c r="E13" s="659"/>
      <c r="F13" s="574">
        <v>91</v>
      </c>
      <c r="G13" s="61" t="s">
        <v>74</v>
      </c>
      <c r="H13" s="657">
        <v>195</v>
      </c>
      <c r="I13" s="691">
        <v>15.476190476190476</v>
      </c>
    </row>
    <row r="14" spans="1:10" s="4" customFormat="1" ht="13.15" customHeight="1" x14ac:dyDescent="0.2">
      <c r="A14" s="574">
        <v>16</v>
      </c>
      <c r="B14" s="61" t="s">
        <v>99</v>
      </c>
      <c r="C14" s="657">
        <v>155</v>
      </c>
      <c r="D14" s="658">
        <v>5.8270676691729317</v>
      </c>
      <c r="E14" s="659"/>
      <c r="F14" s="574">
        <v>92</v>
      </c>
      <c r="G14" s="61" t="s">
        <v>75</v>
      </c>
      <c r="H14" s="657">
        <v>155</v>
      </c>
      <c r="I14" s="691" t="s">
        <v>396</v>
      </c>
    </row>
    <row r="15" spans="1:10" s="4" customFormat="1" ht="13.15" customHeight="1" x14ac:dyDescent="0.2">
      <c r="A15" s="574">
        <v>17</v>
      </c>
      <c r="B15" s="61" t="s">
        <v>42</v>
      </c>
      <c r="C15" s="657">
        <v>5</v>
      </c>
      <c r="D15" s="658">
        <v>0.13698630136986301</v>
      </c>
      <c r="E15" s="659"/>
      <c r="F15" s="574">
        <v>93</v>
      </c>
      <c r="G15" s="61" t="s">
        <v>76</v>
      </c>
      <c r="H15" s="657">
        <v>130</v>
      </c>
      <c r="I15" s="691">
        <v>8.934707903780069</v>
      </c>
    </row>
    <row r="16" spans="1:10" s="4" customFormat="1" ht="13.15" customHeight="1" x14ac:dyDescent="0.2">
      <c r="A16" s="574">
        <v>21</v>
      </c>
      <c r="B16" s="61" t="s">
        <v>43</v>
      </c>
      <c r="C16" s="657">
        <v>200</v>
      </c>
      <c r="D16" s="658">
        <v>13.559322033898304</v>
      </c>
      <c r="E16" s="659"/>
      <c r="F16" s="574">
        <v>94</v>
      </c>
      <c r="G16" s="61" t="s">
        <v>77</v>
      </c>
      <c r="H16" s="657">
        <v>30</v>
      </c>
      <c r="I16" s="691">
        <v>1.405152224824356</v>
      </c>
    </row>
    <row r="17" spans="1:9" s="4" customFormat="1" ht="13.15" customHeight="1" x14ac:dyDescent="0.2">
      <c r="A17" s="574">
        <v>22</v>
      </c>
      <c r="B17" s="61" t="s">
        <v>44</v>
      </c>
      <c r="C17" s="657">
        <v>105</v>
      </c>
      <c r="D17" s="658">
        <v>6.8181818181818175</v>
      </c>
      <c r="E17" s="659"/>
      <c r="F17" s="574">
        <v>101</v>
      </c>
      <c r="G17" s="61" t="s">
        <v>78</v>
      </c>
      <c r="H17" s="657">
        <v>360</v>
      </c>
      <c r="I17" s="691">
        <v>12.972972972972974</v>
      </c>
    </row>
    <row r="18" spans="1:9" s="4" customFormat="1" ht="13.15" customHeight="1" x14ac:dyDescent="0.2">
      <c r="A18" s="574">
        <v>23</v>
      </c>
      <c r="B18" s="61" t="s">
        <v>45</v>
      </c>
      <c r="C18" s="657">
        <v>390</v>
      </c>
      <c r="D18" s="658">
        <v>11.800302571860817</v>
      </c>
      <c r="E18" s="659"/>
      <c r="F18" s="574">
        <v>102</v>
      </c>
      <c r="G18" s="61" t="s">
        <v>79</v>
      </c>
      <c r="H18" s="657">
        <v>5</v>
      </c>
      <c r="I18" s="691">
        <v>5</v>
      </c>
    </row>
    <row r="19" spans="1:9" s="4" customFormat="1" ht="13.15" customHeight="1" x14ac:dyDescent="0.2">
      <c r="A19" s="574">
        <v>24</v>
      </c>
      <c r="B19" s="61" t="s">
        <v>46</v>
      </c>
      <c r="C19" s="657">
        <v>-300</v>
      </c>
      <c r="D19" s="658">
        <v>-4.4843049327354256</v>
      </c>
      <c r="E19" s="659"/>
      <c r="F19" s="574">
        <v>103</v>
      </c>
      <c r="G19" s="61" t="s">
        <v>80</v>
      </c>
      <c r="H19" s="657">
        <v>410</v>
      </c>
      <c r="I19" s="691">
        <v>87.2340425531915</v>
      </c>
    </row>
    <row r="20" spans="1:9" s="4" customFormat="1" ht="13.15" customHeight="1" x14ac:dyDescent="0.2">
      <c r="A20" s="574">
        <v>25</v>
      </c>
      <c r="B20" s="61" t="s">
        <v>180</v>
      </c>
      <c r="C20" s="657">
        <v>-210</v>
      </c>
      <c r="D20" s="658">
        <v>-10.421836228287841</v>
      </c>
      <c r="E20" s="659"/>
      <c r="F20" s="574">
        <v>105</v>
      </c>
      <c r="G20" s="61" t="s">
        <v>81</v>
      </c>
      <c r="H20" s="657">
        <v>85</v>
      </c>
      <c r="I20" s="691">
        <v>18.27956989247312</v>
      </c>
    </row>
    <row r="21" spans="1:9" s="4" customFormat="1" ht="13.15" customHeight="1" x14ac:dyDescent="0.2">
      <c r="A21" s="574">
        <v>26</v>
      </c>
      <c r="B21" s="61" t="s">
        <v>164</v>
      </c>
      <c r="C21" s="657">
        <v>-60</v>
      </c>
      <c r="D21" s="658">
        <v>-2.2598870056497176</v>
      </c>
      <c r="E21" s="659"/>
      <c r="F21" s="574">
        <v>106</v>
      </c>
      <c r="G21" s="61" t="s">
        <v>82</v>
      </c>
      <c r="H21" s="657">
        <v>40</v>
      </c>
      <c r="I21" s="691">
        <v>4.3715846994535523</v>
      </c>
    </row>
    <row r="22" spans="1:9" s="4" customFormat="1" ht="13.15" customHeight="1" x14ac:dyDescent="0.2">
      <c r="A22" s="574">
        <v>31</v>
      </c>
      <c r="B22" s="61" t="s">
        <v>47</v>
      </c>
      <c r="C22" s="657">
        <v>450</v>
      </c>
      <c r="D22" s="658">
        <v>13.392857142857142</v>
      </c>
      <c r="E22" s="659"/>
      <c r="F22" s="574">
        <v>107</v>
      </c>
      <c r="G22" s="61" t="s">
        <v>83</v>
      </c>
      <c r="H22" s="657">
        <v>110</v>
      </c>
      <c r="I22" s="691">
        <v>5.4590570719602978</v>
      </c>
    </row>
    <row r="23" spans="1:9" s="4" customFormat="1" ht="13.15" customHeight="1" x14ac:dyDescent="0.2">
      <c r="A23" s="574">
        <v>32</v>
      </c>
      <c r="B23" s="61" t="s">
        <v>48</v>
      </c>
      <c r="C23" s="657">
        <v>715</v>
      </c>
      <c r="D23" s="658">
        <v>13.96484375</v>
      </c>
      <c r="E23" s="659"/>
      <c r="F23" s="574">
        <v>108</v>
      </c>
      <c r="G23" s="61" t="s">
        <v>84</v>
      </c>
      <c r="H23" s="657">
        <v>30</v>
      </c>
      <c r="I23" s="691">
        <v>2.8708133971291865</v>
      </c>
    </row>
    <row r="24" spans="1:9" s="4" customFormat="1" ht="13.15" customHeight="1" x14ac:dyDescent="0.2">
      <c r="A24" s="574">
        <v>33</v>
      </c>
      <c r="B24" s="61" t="s">
        <v>181</v>
      </c>
      <c r="C24" s="657">
        <v>-45</v>
      </c>
      <c r="D24" s="658">
        <v>-39.130434782608695</v>
      </c>
      <c r="E24" s="659"/>
      <c r="F24" s="574">
        <v>109</v>
      </c>
      <c r="G24" s="61" t="s">
        <v>145</v>
      </c>
      <c r="H24" s="657">
        <v>115</v>
      </c>
      <c r="I24" s="691">
        <v>28.04878048780488</v>
      </c>
    </row>
    <row r="25" spans="1:9" s="4" customFormat="1" ht="13.15" customHeight="1" x14ac:dyDescent="0.2">
      <c r="A25" s="574">
        <v>34</v>
      </c>
      <c r="B25" s="61" t="s">
        <v>49</v>
      </c>
      <c r="C25" s="657">
        <v>215</v>
      </c>
      <c r="D25" s="658">
        <v>5.0767414403778046</v>
      </c>
      <c r="E25" s="659"/>
      <c r="F25" s="574">
        <v>111</v>
      </c>
      <c r="G25" s="61" t="s">
        <v>85</v>
      </c>
      <c r="H25" s="657">
        <v>630</v>
      </c>
      <c r="I25" s="691">
        <v>15.96958174904943</v>
      </c>
    </row>
    <row r="26" spans="1:9" s="4" customFormat="1" ht="13.15" customHeight="1" x14ac:dyDescent="0.2">
      <c r="A26" s="574">
        <v>35</v>
      </c>
      <c r="B26" s="61" t="s">
        <v>91</v>
      </c>
      <c r="C26" s="657">
        <v>390</v>
      </c>
      <c r="D26" s="658">
        <v>15.264187866927593</v>
      </c>
      <c r="E26" s="659"/>
      <c r="F26" s="574">
        <v>112</v>
      </c>
      <c r="G26" s="61" t="s">
        <v>86</v>
      </c>
      <c r="H26" s="657">
        <v>1290</v>
      </c>
      <c r="I26" s="691">
        <v>30.140186915887853</v>
      </c>
    </row>
    <row r="27" spans="1:9" s="4" customFormat="1" ht="13.15" customHeight="1" x14ac:dyDescent="0.2">
      <c r="A27" s="574">
        <v>36</v>
      </c>
      <c r="B27" s="61" t="s">
        <v>50</v>
      </c>
      <c r="C27" s="657">
        <v>260</v>
      </c>
      <c r="D27" s="658">
        <v>7.2222222222222214</v>
      </c>
      <c r="E27" s="659"/>
      <c r="F27" s="574">
        <v>113</v>
      </c>
      <c r="G27" s="61" t="s">
        <v>87</v>
      </c>
      <c r="H27" s="657">
        <v>250</v>
      </c>
      <c r="I27" s="691">
        <v>106.38297872340425</v>
      </c>
    </row>
    <row r="28" spans="1:9" s="4" customFormat="1" ht="13.15" customHeight="1" x14ac:dyDescent="0.2">
      <c r="A28" s="574">
        <v>41</v>
      </c>
      <c r="B28" s="61" t="s">
        <v>51</v>
      </c>
      <c r="C28" s="657">
        <v>325</v>
      </c>
      <c r="D28" s="658">
        <v>10.779436152570481</v>
      </c>
      <c r="E28" s="659"/>
      <c r="F28" s="574">
        <v>121</v>
      </c>
      <c r="G28" s="61" t="s">
        <v>61</v>
      </c>
      <c r="H28" s="657">
        <v>80</v>
      </c>
      <c r="I28" s="691">
        <v>1.3793103448275863</v>
      </c>
    </row>
    <row r="29" spans="1:9" s="4" customFormat="1" ht="13.15" customHeight="1" x14ac:dyDescent="0.2">
      <c r="A29" s="574">
        <v>42</v>
      </c>
      <c r="B29" s="61" t="s">
        <v>52</v>
      </c>
      <c r="C29" s="657">
        <v>160</v>
      </c>
      <c r="D29" s="658">
        <v>5.1036682615629987</v>
      </c>
      <c r="E29" s="659"/>
      <c r="F29" s="574">
        <v>122</v>
      </c>
      <c r="G29" s="61" t="s">
        <v>62</v>
      </c>
      <c r="H29" s="657">
        <v>320</v>
      </c>
      <c r="I29" s="691">
        <v>6.557377049180328</v>
      </c>
    </row>
    <row r="30" spans="1:9" s="4" customFormat="1" ht="13.15" customHeight="1" x14ac:dyDescent="0.2">
      <c r="A30" s="574">
        <v>43</v>
      </c>
      <c r="B30" s="61" t="s">
        <v>53</v>
      </c>
      <c r="C30" s="657">
        <v>475</v>
      </c>
      <c r="D30" s="658">
        <v>8.9369708372530567</v>
      </c>
      <c r="E30" s="659"/>
      <c r="F30" s="574">
        <v>123</v>
      </c>
      <c r="G30" s="61" t="s">
        <v>63</v>
      </c>
      <c r="H30" s="657">
        <v>240</v>
      </c>
      <c r="I30" s="691">
        <v>10.300429184549357</v>
      </c>
    </row>
    <row r="31" spans="1:9" s="4" customFormat="1" ht="13.15" customHeight="1" x14ac:dyDescent="0.2">
      <c r="A31" s="574">
        <v>44</v>
      </c>
      <c r="B31" s="61" t="s">
        <v>54</v>
      </c>
      <c r="C31" s="657">
        <v>1535</v>
      </c>
      <c r="D31" s="658">
        <v>60.314341846758346</v>
      </c>
      <c r="E31" s="659"/>
      <c r="F31" s="574"/>
      <c r="G31" s="61"/>
      <c r="H31" s="835"/>
      <c r="I31" s="691"/>
    </row>
    <row r="32" spans="1:9" s="4" customFormat="1" ht="13.15" customHeight="1" x14ac:dyDescent="0.2">
      <c r="A32" s="574">
        <v>45</v>
      </c>
      <c r="B32" s="61" t="s">
        <v>55</v>
      </c>
      <c r="C32" s="657">
        <v>-85</v>
      </c>
      <c r="D32" s="658">
        <v>-28.8135593220339</v>
      </c>
      <c r="E32" s="659"/>
      <c r="F32" s="574">
        <v>1</v>
      </c>
      <c r="G32" s="61" t="s">
        <v>2</v>
      </c>
      <c r="H32" s="657">
        <v>945</v>
      </c>
      <c r="I32" s="691">
        <v>6.8902661319722931</v>
      </c>
    </row>
    <row r="33" spans="1:9" s="4" customFormat="1" ht="13.15" customHeight="1" x14ac:dyDescent="0.2">
      <c r="A33" s="574">
        <v>46</v>
      </c>
      <c r="B33" s="61" t="s">
        <v>56</v>
      </c>
      <c r="C33" s="657">
        <v>395</v>
      </c>
      <c r="D33" s="658">
        <v>65.289256198347118</v>
      </c>
      <c r="E33" s="659"/>
      <c r="F33" s="574">
        <v>2</v>
      </c>
      <c r="G33" s="61" t="s">
        <v>6</v>
      </c>
      <c r="H33" s="657">
        <v>125</v>
      </c>
      <c r="I33" s="691">
        <v>0.70701357466063353</v>
      </c>
    </row>
    <row r="34" spans="1:9" s="4" customFormat="1" ht="13.15" customHeight="1" x14ac:dyDescent="0.2">
      <c r="A34" s="574">
        <v>47</v>
      </c>
      <c r="B34" s="61" t="s">
        <v>57</v>
      </c>
      <c r="C34" s="657">
        <v>335</v>
      </c>
      <c r="D34" s="658">
        <v>56.779661016949156</v>
      </c>
      <c r="E34" s="659"/>
      <c r="F34" s="574">
        <v>3</v>
      </c>
      <c r="G34" s="61" t="s">
        <v>10</v>
      </c>
      <c r="H34" s="657">
        <v>2005</v>
      </c>
      <c r="I34" s="691">
        <v>10.569319978914075</v>
      </c>
    </row>
    <row r="35" spans="1:9" s="4" customFormat="1" ht="13.15" customHeight="1" x14ac:dyDescent="0.2">
      <c r="A35" s="574">
        <v>48</v>
      </c>
      <c r="B35" s="61" t="s">
        <v>58</v>
      </c>
      <c r="C35" s="657">
        <v>-10</v>
      </c>
      <c r="D35" s="658">
        <v>-50</v>
      </c>
      <c r="E35" s="659"/>
      <c r="F35" s="574">
        <v>4</v>
      </c>
      <c r="G35" s="61" t="s">
        <v>3</v>
      </c>
      <c r="H35" s="657">
        <v>3135</v>
      </c>
      <c r="I35" s="691">
        <v>20.206252014179825</v>
      </c>
    </row>
    <row r="36" spans="1:9" s="4" customFormat="1" ht="13.15" customHeight="1" x14ac:dyDescent="0.2">
      <c r="A36" s="574">
        <v>51</v>
      </c>
      <c r="B36" s="61" t="s">
        <v>59</v>
      </c>
      <c r="C36" s="657">
        <v>-5</v>
      </c>
      <c r="D36" s="658">
        <v>-0.22123893805309736</v>
      </c>
      <c r="E36" s="659"/>
      <c r="F36" s="574">
        <v>5</v>
      </c>
      <c r="G36" s="61" t="s">
        <v>7</v>
      </c>
      <c r="H36" s="657">
        <v>565</v>
      </c>
      <c r="I36" s="691">
        <v>5.5014605647517039</v>
      </c>
    </row>
    <row r="37" spans="1:9" s="4" customFormat="1" ht="13.15" customHeight="1" x14ac:dyDescent="0.2">
      <c r="A37" s="574">
        <v>52</v>
      </c>
      <c r="B37" s="61" t="s">
        <v>132</v>
      </c>
      <c r="C37" s="657">
        <v>50</v>
      </c>
      <c r="D37" s="658">
        <v>1.5748031496062991</v>
      </c>
      <c r="E37" s="659"/>
      <c r="F37" s="574">
        <v>6</v>
      </c>
      <c r="G37" s="61" t="s">
        <v>11</v>
      </c>
      <c r="H37" s="657">
        <v>815</v>
      </c>
      <c r="I37" s="691">
        <v>12.764291307752545</v>
      </c>
    </row>
    <row r="38" spans="1:9" s="4" customFormat="1" ht="13.15" customHeight="1" x14ac:dyDescent="0.2">
      <c r="A38" s="574">
        <v>53</v>
      </c>
      <c r="B38" s="61" t="s">
        <v>60</v>
      </c>
      <c r="C38" s="657">
        <v>160</v>
      </c>
      <c r="D38" s="658">
        <v>9.1690544412607444</v>
      </c>
      <c r="E38" s="659"/>
      <c r="F38" s="574">
        <v>7</v>
      </c>
      <c r="G38" s="61" t="s">
        <v>4</v>
      </c>
      <c r="H38" s="657">
        <v>265</v>
      </c>
      <c r="I38" s="691">
        <v>6.0022650056625135</v>
      </c>
    </row>
    <row r="39" spans="1:9" s="4" customFormat="1" ht="13.15" customHeight="1" x14ac:dyDescent="0.2">
      <c r="A39" s="574">
        <v>54</v>
      </c>
      <c r="B39" s="61" t="s">
        <v>135</v>
      </c>
      <c r="C39" s="657">
        <v>-20</v>
      </c>
      <c r="D39" s="658">
        <v>-3.125</v>
      </c>
      <c r="E39" s="659"/>
      <c r="F39" s="574">
        <v>8</v>
      </c>
      <c r="G39" s="61" t="s">
        <v>5</v>
      </c>
      <c r="H39" s="657">
        <v>560</v>
      </c>
      <c r="I39" s="691">
        <v>11.324570273003033</v>
      </c>
    </row>
    <row r="40" spans="1:9" s="4" customFormat="1" ht="13.15" customHeight="1" x14ac:dyDescent="0.2">
      <c r="A40" s="574">
        <v>55</v>
      </c>
      <c r="B40" s="61" t="s">
        <v>166</v>
      </c>
      <c r="C40" s="657">
        <v>380</v>
      </c>
      <c r="D40" s="658">
        <v>15.510204081632653</v>
      </c>
      <c r="E40" s="659"/>
      <c r="F40" s="574">
        <v>9</v>
      </c>
      <c r="G40" s="61" t="s">
        <v>8</v>
      </c>
      <c r="H40" s="657">
        <v>520</v>
      </c>
      <c r="I40" s="691">
        <v>10.688591983556012</v>
      </c>
    </row>
    <row r="41" spans="1:9" s="4" customFormat="1" ht="13.15" customHeight="1" x14ac:dyDescent="0.2">
      <c r="A41" s="574">
        <v>61</v>
      </c>
      <c r="B41" s="61" t="s">
        <v>64</v>
      </c>
      <c r="C41" s="657">
        <v>110</v>
      </c>
      <c r="D41" s="658">
        <v>4.954954954954955</v>
      </c>
      <c r="E41" s="659"/>
      <c r="F41" s="574">
        <v>10</v>
      </c>
      <c r="G41" s="61" t="s">
        <v>9</v>
      </c>
      <c r="H41" s="657">
        <v>1145</v>
      </c>
      <c r="I41" s="691">
        <v>13.971934106162296</v>
      </c>
    </row>
    <row r="42" spans="1:9" s="4" customFormat="1" ht="13.15" customHeight="1" x14ac:dyDescent="0.2">
      <c r="A42" s="574">
        <v>62</v>
      </c>
      <c r="B42" s="61" t="s">
        <v>65</v>
      </c>
      <c r="C42" s="657">
        <v>170</v>
      </c>
      <c r="D42" s="658">
        <v>21.383647798742139</v>
      </c>
      <c r="E42" s="659"/>
      <c r="F42" s="574">
        <v>11</v>
      </c>
      <c r="G42" s="61" t="s">
        <v>93</v>
      </c>
      <c r="H42" s="657">
        <v>2140</v>
      </c>
      <c r="I42" s="691">
        <v>25.206124852767964</v>
      </c>
    </row>
    <row r="43" spans="1:9" s="4" customFormat="1" ht="13.15" customHeight="1" x14ac:dyDescent="0.2">
      <c r="A43" s="574">
        <v>63</v>
      </c>
      <c r="B43" s="61" t="s">
        <v>66</v>
      </c>
      <c r="C43" s="657">
        <v>125</v>
      </c>
      <c r="D43" s="658">
        <v>27.472527472527474</v>
      </c>
      <c r="E43" s="659"/>
      <c r="F43" s="574">
        <v>12</v>
      </c>
      <c r="G43" s="61" t="s">
        <v>165</v>
      </c>
      <c r="H43" s="657">
        <v>640</v>
      </c>
      <c r="I43" s="691">
        <v>4.9192928516525747</v>
      </c>
    </row>
    <row r="44" spans="1:9" s="4" customFormat="1" ht="13.15" customHeight="1" x14ac:dyDescent="0.2">
      <c r="A44" s="574">
        <v>64</v>
      </c>
      <c r="B44" s="61" t="s">
        <v>67</v>
      </c>
      <c r="C44" s="657">
        <v>25</v>
      </c>
      <c r="D44" s="658">
        <v>7.9365079365079358</v>
      </c>
      <c r="E44" s="659"/>
      <c r="F44" s="574"/>
      <c r="G44" s="61"/>
      <c r="H44" s="835"/>
      <c r="I44" s="691"/>
    </row>
    <row r="45" spans="1:9" s="4" customFormat="1" ht="13.15" customHeight="1" x14ac:dyDescent="0.2">
      <c r="A45" s="574">
        <v>65</v>
      </c>
      <c r="B45" s="61" t="s">
        <v>68</v>
      </c>
      <c r="C45" s="657">
        <v>75</v>
      </c>
      <c r="D45" s="658">
        <v>14.563106796116504</v>
      </c>
      <c r="E45" s="659"/>
      <c r="F45" s="574"/>
      <c r="G45" s="61" t="s">
        <v>20</v>
      </c>
      <c r="H45" s="657">
        <v>12860</v>
      </c>
      <c r="I45" s="691">
        <v>10.169625558499071</v>
      </c>
    </row>
    <row r="46" spans="1:9" s="4" customFormat="1" ht="13.15" customHeight="1" x14ac:dyDescent="0.2">
      <c r="A46" s="574">
        <v>66</v>
      </c>
      <c r="B46" s="61" t="s">
        <v>69</v>
      </c>
      <c r="C46" s="657">
        <v>295</v>
      </c>
      <c r="D46" s="658">
        <v>14.081145584725538</v>
      </c>
      <c r="E46" s="659"/>
      <c r="F46" s="574"/>
      <c r="G46" s="61"/>
      <c r="H46" s="835"/>
      <c r="I46" s="691"/>
    </row>
    <row r="47" spans="1:9" s="4" customFormat="1" ht="13.15" customHeight="1" x14ac:dyDescent="0.2">
      <c r="A47" s="901"/>
      <c r="B47" s="902"/>
      <c r="C47" s="903"/>
      <c r="D47" s="904"/>
      <c r="E47" s="905"/>
      <c r="F47" s="906"/>
      <c r="G47" s="907"/>
      <c r="H47" s="908"/>
      <c r="I47" s="909"/>
    </row>
    <row r="48" spans="1:9" s="4" customFormat="1" ht="13.15" customHeight="1" x14ac:dyDescent="0.2">
      <c r="A48" s="65" t="s">
        <v>219</v>
      </c>
      <c r="B48" s="413"/>
      <c r="C48" s="413"/>
      <c r="D48" s="413"/>
      <c r="E48" s="656"/>
      <c r="F48" s="413"/>
      <c r="G48" s="413"/>
      <c r="H48" s="413"/>
      <c r="I48" s="66" t="s">
        <v>234</v>
      </c>
    </row>
    <row r="49" spans="1:9" s="4" customFormat="1" ht="13.15" customHeight="1" x14ac:dyDescent="0.2">
      <c r="A49" s="730" t="s">
        <v>408</v>
      </c>
      <c r="B49" s="413"/>
      <c r="C49" s="413"/>
      <c r="D49" s="413"/>
      <c r="E49" s="656"/>
      <c r="F49" s="413"/>
      <c r="G49" s="413"/>
      <c r="H49" s="413"/>
      <c r="I49" s="413"/>
    </row>
    <row r="50" spans="1:9" s="4" customFormat="1" ht="13.15" customHeight="1" x14ac:dyDescent="0.2">
      <c r="A50" s="413"/>
      <c r="B50" s="413"/>
      <c r="C50" s="413"/>
      <c r="D50" s="413"/>
      <c r="E50" s="656"/>
      <c r="F50" s="413"/>
      <c r="G50" s="413"/>
      <c r="H50" s="413"/>
      <c r="I50" s="413"/>
    </row>
    <row r="51" spans="1:9" s="4" customFormat="1" ht="12.75" customHeight="1" x14ac:dyDescent="0.2">
      <c r="A51" s="413"/>
      <c r="B51" s="413"/>
      <c r="C51" s="413"/>
      <c r="D51" s="413"/>
      <c r="E51" s="656"/>
      <c r="F51" s="413"/>
      <c r="G51" s="413"/>
      <c r="H51" s="413"/>
      <c r="I51" s="413"/>
    </row>
    <row r="52" spans="1:9" s="4" customFormat="1" ht="13.15" customHeight="1" x14ac:dyDescent="0.2">
      <c r="A52" s="413"/>
      <c r="B52" s="413"/>
      <c r="C52" s="413"/>
      <c r="D52" s="413"/>
      <c r="E52" s="656"/>
      <c r="F52" s="413"/>
      <c r="G52" s="413"/>
      <c r="H52" s="413"/>
      <c r="I52" s="413"/>
    </row>
    <row r="53" spans="1:9" s="4" customFormat="1" ht="13.15" customHeight="1" x14ac:dyDescent="0.2">
      <c r="A53" s="413"/>
      <c r="B53" s="413"/>
      <c r="C53" s="413"/>
      <c r="D53" s="413"/>
      <c r="E53" s="656"/>
      <c r="F53" s="413"/>
      <c r="G53" s="413"/>
      <c r="H53" s="413"/>
      <c r="I53" s="413"/>
    </row>
    <row r="54" spans="1:9" s="4" customFormat="1" ht="13.15" customHeight="1" x14ac:dyDescent="0.2">
      <c r="A54" s="413"/>
      <c r="B54" s="413"/>
      <c r="C54" s="413"/>
      <c r="D54" s="413"/>
      <c r="E54" s="656"/>
      <c r="F54" s="413"/>
      <c r="G54" s="413"/>
      <c r="H54" s="413"/>
      <c r="I54" s="413"/>
    </row>
    <row r="55" spans="1:9" x14ac:dyDescent="0.2">
      <c r="A55" s="53"/>
      <c r="B55" s="53"/>
      <c r="C55" s="53"/>
      <c r="D55" s="53"/>
      <c r="E55" s="53"/>
      <c r="F55" s="53"/>
      <c r="G55" s="53"/>
      <c r="H55" s="53"/>
      <c r="I55" s="53"/>
    </row>
    <row r="56" spans="1:9" x14ac:dyDescent="0.2">
      <c r="A56" s="53"/>
      <c r="B56" s="53"/>
      <c r="C56" s="53"/>
      <c r="D56" s="53"/>
      <c r="E56" s="53"/>
      <c r="F56" s="53"/>
      <c r="G56" s="53"/>
      <c r="H56" s="53"/>
      <c r="I56" s="53"/>
    </row>
    <row r="57" spans="1:9" x14ac:dyDescent="0.2">
      <c r="A57" s="53"/>
      <c r="B57" s="53"/>
      <c r="C57" s="53"/>
      <c r="D57" s="53"/>
      <c r="E57" s="53"/>
      <c r="F57" s="53"/>
      <c r="G57" s="53"/>
      <c r="H57" s="53"/>
      <c r="I57" s="53"/>
    </row>
    <row r="58" spans="1:9" x14ac:dyDescent="0.2">
      <c r="A58" s="1064" t="str">
        <f>CONCATENATE("Einwohnerentwicklung nach Stadtbezirken ",'Einw.entwicklung (HWS)'!C5,"-",'Einw.entwicklung (HWS)'!M5," (Zu-/Abnahme absolut)")</f>
        <v>Einwohnerentwicklung nach Stadtbezirken 2011-2021 (Zu-/Abnahme absolut)</v>
      </c>
      <c r="B58" s="53"/>
      <c r="C58" s="53"/>
      <c r="D58" s="53"/>
      <c r="E58" s="53"/>
      <c r="F58" s="53"/>
      <c r="G58" s="53"/>
      <c r="H58" s="53"/>
      <c r="I58" s="53"/>
    </row>
    <row r="59" spans="1:9" x14ac:dyDescent="0.2">
      <c r="A59" s="53"/>
      <c r="B59" s="53"/>
      <c r="C59" s="53"/>
      <c r="D59" s="53"/>
      <c r="E59" s="53"/>
      <c r="F59" s="53"/>
      <c r="G59" s="53"/>
      <c r="H59" s="53"/>
      <c r="I59" s="53"/>
    </row>
    <row r="60" spans="1:9" x14ac:dyDescent="0.2">
      <c r="A60" s="53"/>
      <c r="B60" s="53"/>
      <c r="C60" s="53"/>
      <c r="D60" s="53"/>
      <c r="E60" s="53"/>
      <c r="F60" s="53"/>
      <c r="G60" s="53"/>
      <c r="H60" s="53"/>
      <c r="I60" s="53"/>
    </row>
    <row r="61" spans="1:9" x14ac:dyDescent="0.2">
      <c r="A61" s="53"/>
      <c r="B61" s="53"/>
      <c r="C61" s="53"/>
      <c r="D61" s="53"/>
      <c r="E61" s="53"/>
      <c r="F61" s="53"/>
      <c r="G61" s="53"/>
      <c r="H61" s="53"/>
      <c r="I61" s="53"/>
    </row>
    <row r="62" spans="1:9" x14ac:dyDescent="0.2">
      <c r="A62" s="53"/>
      <c r="B62" s="53"/>
      <c r="C62" s="53"/>
      <c r="D62" s="53"/>
      <c r="E62" s="53"/>
      <c r="F62" s="53"/>
      <c r="G62" s="53"/>
      <c r="H62" s="53"/>
      <c r="I62" s="53"/>
    </row>
    <row r="63" spans="1:9" x14ac:dyDescent="0.2">
      <c r="A63" s="53"/>
      <c r="B63" s="53"/>
      <c r="C63" s="53"/>
      <c r="D63" s="53"/>
      <c r="E63" s="53"/>
      <c r="F63" s="53"/>
      <c r="G63" s="53"/>
      <c r="H63" s="53"/>
      <c r="I63" s="53"/>
    </row>
    <row r="64" spans="1:9" x14ac:dyDescent="0.2">
      <c r="A64" s="53"/>
      <c r="B64" s="53"/>
      <c r="C64" s="53"/>
      <c r="D64" s="53"/>
      <c r="E64" s="53"/>
      <c r="F64" s="53"/>
      <c r="G64" s="53"/>
      <c r="H64" s="53"/>
      <c r="I64" s="53"/>
    </row>
    <row r="65" spans="1:9" x14ac:dyDescent="0.2">
      <c r="A65" s="53"/>
      <c r="B65" s="53"/>
      <c r="C65" s="53"/>
      <c r="D65" s="53"/>
      <c r="E65" s="53"/>
      <c r="F65" s="53"/>
      <c r="G65" s="53"/>
      <c r="H65" s="53"/>
      <c r="I65" s="53"/>
    </row>
    <row r="66" spans="1:9" x14ac:dyDescent="0.2">
      <c r="A66" s="53"/>
      <c r="B66" s="53"/>
      <c r="C66" s="53"/>
      <c r="D66" s="53"/>
      <c r="E66" s="53"/>
      <c r="F66" s="53"/>
      <c r="G66" s="53"/>
      <c r="H66" s="53"/>
      <c r="I66" s="53"/>
    </row>
    <row r="67" spans="1:9" x14ac:dyDescent="0.2">
      <c r="A67" s="53"/>
      <c r="B67" s="53"/>
      <c r="C67" s="53"/>
      <c r="D67" s="53"/>
      <c r="E67" s="53"/>
      <c r="F67" s="53"/>
      <c r="G67" s="53"/>
      <c r="H67" s="53"/>
      <c r="I67" s="53"/>
    </row>
    <row r="68" spans="1:9" x14ac:dyDescent="0.2">
      <c r="A68" s="53"/>
      <c r="B68" s="53"/>
      <c r="C68" s="53"/>
      <c r="D68" s="53"/>
      <c r="E68" s="53"/>
      <c r="F68" s="53"/>
      <c r="G68" s="53"/>
      <c r="H68" s="53"/>
      <c r="I68" s="53"/>
    </row>
    <row r="69" spans="1:9" x14ac:dyDescent="0.2">
      <c r="A69" s="53"/>
      <c r="B69" s="53"/>
      <c r="C69" s="53"/>
      <c r="D69" s="53"/>
      <c r="E69" s="53"/>
      <c r="F69" s="53"/>
      <c r="G69" s="53"/>
      <c r="H69" s="53"/>
      <c r="I69" s="53"/>
    </row>
    <row r="70" spans="1:9" x14ac:dyDescent="0.2">
      <c r="A70" s="53"/>
      <c r="B70" s="53"/>
      <c r="C70" s="53"/>
      <c r="D70" s="53"/>
      <c r="E70" s="53"/>
      <c r="F70" s="53"/>
      <c r="G70" s="53"/>
      <c r="H70" s="53"/>
      <c r="I70" s="53"/>
    </row>
    <row r="71" spans="1:9" x14ac:dyDescent="0.2">
      <c r="A71" s="53"/>
      <c r="B71" s="53"/>
      <c r="C71" s="53"/>
      <c r="D71" s="53"/>
      <c r="E71" s="53"/>
      <c r="F71" s="53"/>
      <c r="G71" s="53"/>
      <c r="H71" s="53"/>
      <c r="I71" s="53"/>
    </row>
    <row r="72" spans="1:9" x14ac:dyDescent="0.2">
      <c r="A72" s="53"/>
      <c r="B72" s="53"/>
      <c r="C72" s="53"/>
      <c r="D72" s="53"/>
      <c r="E72" s="53"/>
      <c r="F72" s="53"/>
      <c r="G72" s="53"/>
      <c r="H72" s="53"/>
      <c r="I72" s="53"/>
    </row>
    <row r="73" spans="1:9" x14ac:dyDescent="0.2">
      <c r="A73" s="53"/>
      <c r="B73" s="53"/>
      <c r="C73" s="53"/>
      <c r="D73" s="53"/>
      <c r="E73" s="53"/>
      <c r="F73" s="53"/>
      <c r="G73" s="53"/>
      <c r="H73" s="53"/>
      <c r="I73" s="53"/>
    </row>
    <row r="74" spans="1:9" x14ac:dyDescent="0.2">
      <c r="A74" s="53"/>
      <c r="B74" s="53"/>
      <c r="C74" s="53"/>
      <c r="D74" s="53"/>
      <c r="E74" s="53"/>
      <c r="F74" s="53"/>
      <c r="G74" s="53"/>
      <c r="H74" s="53"/>
      <c r="I74" s="53"/>
    </row>
    <row r="75" spans="1:9" x14ac:dyDescent="0.2">
      <c r="A75" s="53"/>
      <c r="B75" s="53"/>
      <c r="C75" s="53"/>
      <c r="D75" s="53"/>
      <c r="E75" s="53"/>
      <c r="F75" s="53"/>
      <c r="G75" s="53"/>
      <c r="H75" s="53"/>
      <c r="I75" s="53"/>
    </row>
    <row r="76" spans="1:9" x14ac:dyDescent="0.2">
      <c r="A76" s="53"/>
      <c r="B76" s="53"/>
      <c r="C76" s="53"/>
      <c r="D76" s="53"/>
      <c r="E76" s="53"/>
      <c r="F76" s="53"/>
      <c r="G76" s="53"/>
      <c r="H76" s="53"/>
      <c r="I76" s="53"/>
    </row>
    <row r="77" spans="1:9" x14ac:dyDescent="0.2">
      <c r="A77" s="53"/>
      <c r="B77" s="53"/>
      <c r="C77" s="53"/>
      <c r="D77" s="53"/>
      <c r="E77" s="53"/>
      <c r="F77" s="53"/>
      <c r="G77" s="53"/>
      <c r="H77" s="53"/>
      <c r="I77" s="53"/>
    </row>
    <row r="78" spans="1:9" x14ac:dyDescent="0.2">
      <c r="A78" s="53"/>
      <c r="B78" s="53"/>
      <c r="C78" s="53"/>
      <c r="D78" s="53"/>
      <c r="E78" s="53"/>
      <c r="F78" s="53"/>
      <c r="G78" s="53"/>
      <c r="H78" s="53"/>
      <c r="I78" s="53"/>
    </row>
    <row r="79" spans="1:9" x14ac:dyDescent="0.2">
      <c r="A79" s="53"/>
      <c r="B79" s="53"/>
      <c r="C79" s="53"/>
      <c r="D79" s="53"/>
      <c r="E79" s="53"/>
      <c r="F79" s="53"/>
      <c r="G79" s="53"/>
      <c r="H79" s="53"/>
      <c r="I79" s="53"/>
    </row>
    <row r="80" spans="1:9" x14ac:dyDescent="0.2">
      <c r="A80" s="53"/>
      <c r="B80" s="53"/>
      <c r="C80" s="53"/>
      <c r="D80" s="53"/>
      <c r="E80" s="53"/>
      <c r="F80" s="53"/>
      <c r="G80" s="53"/>
      <c r="H80" s="53"/>
      <c r="I80" s="53"/>
    </row>
    <row r="81" spans="1:9" x14ac:dyDescent="0.2">
      <c r="A81" s="53"/>
      <c r="B81" s="53"/>
      <c r="C81" s="53"/>
      <c r="D81" s="53"/>
      <c r="E81" s="53"/>
      <c r="F81" s="53"/>
      <c r="G81" s="53"/>
      <c r="H81" s="53"/>
      <c r="I81" s="53"/>
    </row>
    <row r="82" spans="1:9" x14ac:dyDescent="0.2">
      <c r="A82" s="53"/>
      <c r="B82" s="53"/>
      <c r="C82" s="53"/>
      <c r="D82" s="53"/>
      <c r="E82" s="53"/>
      <c r="F82" s="53"/>
      <c r="G82" s="53"/>
      <c r="H82" s="53"/>
      <c r="I82" s="53"/>
    </row>
    <row r="83" spans="1:9" x14ac:dyDescent="0.2">
      <c r="A83" s="53"/>
      <c r="B83" s="53"/>
      <c r="C83" s="53"/>
      <c r="D83" s="53"/>
      <c r="E83" s="53"/>
      <c r="F83" s="53"/>
      <c r="G83" s="53"/>
      <c r="H83" s="53"/>
      <c r="I83" s="53"/>
    </row>
    <row r="84" spans="1:9" x14ac:dyDescent="0.2">
      <c r="A84" s="53"/>
      <c r="B84" s="53"/>
      <c r="C84" s="53"/>
      <c r="D84" s="53"/>
      <c r="E84" s="53"/>
      <c r="F84" s="53"/>
      <c r="G84" s="53"/>
      <c r="H84" s="53"/>
      <c r="I84" s="66" t="s">
        <v>335</v>
      </c>
    </row>
    <row r="85" spans="1:9" x14ac:dyDescent="0.2">
      <c r="A85" s="1064" t="str">
        <f>CONCATENATE("Einwohnerentwicklung nach Stadtbezirken ",'Einw.entwicklung (HWS)'!C5,"-",'Einw.entwicklung (HWS)'!M5," (Veränderung in %)")</f>
        <v>Einwohnerentwicklung nach Stadtbezirken 2011-2021 (Veränderung in %)</v>
      </c>
      <c r="B85" s="53"/>
      <c r="C85" s="53"/>
      <c r="D85" s="53"/>
      <c r="E85" s="53"/>
      <c r="F85" s="53"/>
      <c r="G85" s="53"/>
      <c r="H85" s="53"/>
      <c r="I85" s="53"/>
    </row>
    <row r="86" spans="1:9" x14ac:dyDescent="0.2">
      <c r="A86" s="53"/>
      <c r="B86" s="53"/>
      <c r="C86" s="53"/>
      <c r="D86" s="53"/>
      <c r="E86" s="53"/>
      <c r="F86" s="53"/>
      <c r="G86" s="53"/>
      <c r="H86" s="53"/>
      <c r="I86" s="53"/>
    </row>
    <row r="87" spans="1:9" x14ac:dyDescent="0.2">
      <c r="A87" s="53"/>
      <c r="B87" s="53"/>
      <c r="C87" s="53"/>
      <c r="D87" s="53"/>
      <c r="E87" s="53"/>
      <c r="F87" s="53"/>
      <c r="G87" s="53"/>
      <c r="H87" s="53"/>
      <c r="I87" s="53"/>
    </row>
    <row r="88" spans="1:9" x14ac:dyDescent="0.2">
      <c r="A88" s="53"/>
      <c r="B88" s="53"/>
      <c r="C88" s="53"/>
      <c r="D88" s="53"/>
      <c r="E88" s="53"/>
      <c r="F88" s="53"/>
      <c r="G88" s="53"/>
      <c r="H88" s="53"/>
      <c r="I88" s="53"/>
    </row>
    <row r="89" spans="1:9" x14ac:dyDescent="0.2">
      <c r="A89" s="53"/>
      <c r="B89" s="53"/>
      <c r="C89" s="53"/>
      <c r="D89" s="53"/>
      <c r="E89" s="53"/>
      <c r="F89" s="53"/>
      <c r="G89" s="53"/>
      <c r="H89" s="53"/>
      <c r="I89" s="53"/>
    </row>
    <row r="90" spans="1:9" x14ac:dyDescent="0.2">
      <c r="A90" s="53"/>
      <c r="B90" s="53"/>
      <c r="C90" s="53"/>
      <c r="D90" s="53"/>
      <c r="E90" s="53"/>
      <c r="F90" s="53"/>
      <c r="G90" s="53"/>
      <c r="H90" s="53"/>
      <c r="I90" s="53"/>
    </row>
    <row r="91" spans="1:9" x14ac:dyDescent="0.2">
      <c r="A91" s="53"/>
      <c r="B91" s="53"/>
      <c r="C91" s="53"/>
      <c r="D91" s="53"/>
      <c r="E91" s="53"/>
      <c r="F91" s="53"/>
      <c r="G91" s="53"/>
      <c r="H91" s="53"/>
      <c r="I91" s="53"/>
    </row>
    <row r="92" spans="1:9" x14ac:dyDescent="0.2">
      <c r="A92" s="53"/>
      <c r="B92" s="53"/>
      <c r="C92" s="53"/>
      <c r="D92" s="53"/>
      <c r="E92" s="53"/>
      <c r="F92" s="53"/>
      <c r="G92" s="53"/>
      <c r="H92" s="53"/>
      <c r="I92" s="53"/>
    </row>
    <row r="93" spans="1:9" x14ac:dyDescent="0.2">
      <c r="A93" s="53"/>
      <c r="B93" s="53"/>
      <c r="C93" s="53"/>
      <c r="D93" s="53"/>
      <c r="E93" s="53"/>
      <c r="F93" s="53"/>
      <c r="G93" s="53"/>
      <c r="H93" s="53"/>
      <c r="I93" s="53"/>
    </row>
    <row r="94" spans="1:9" x14ac:dyDescent="0.2">
      <c r="A94" s="53"/>
      <c r="B94" s="53"/>
      <c r="C94" s="53"/>
      <c r="D94" s="53"/>
      <c r="E94" s="53"/>
      <c r="F94" s="53"/>
      <c r="G94" s="53"/>
      <c r="H94" s="53"/>
      <c r="I94" s="53"/>
    </row>
    <row r="95" spans="1:9" x14ac:dyDescent="0.2">
      <c r="A95" s="53"/>
      <c r="B95" s="53"/>
      <c r="C95" s="53"/>
      <c r="D95" s="53"/>
      <c r="E95" s="53"/>
      <c r="F95" s="53"/>
      <c r="G95" s="53"/>
      <c r="H95" s="53"/>
      <c r="I95" s="53"/>
    </row>
    <row r="96" spans="1:9" x14ac:dyDescent="0.2">
      <c r="A96" s="53"/>
      <c r="B96" s="53"/>
      <c r="C96" s="53"/>
      <c r="D96" s="53"/>
      <c r="E96" s="53"/>
      <c r="F96" s="53"/>
      <c r="G96" s="53"/>
      <c r="H96" s="53"/>
      <c r="I96" s="53"/>
    </row>
    <row r="97" spans="1:9" x14ac:dyDescent="0.2">
      <c r="A97" s="53"/>
      <c r="B97" s="53"/>
      <c r="C97" s="53"/>
      <c r="D97" s="53"/>
      <c r="E97" s="53"/>
      <c r="F97" s="53"/>
      <c r="G97" s="53"/>
      <c r="H97" s="53"/>
      <c r="I97" s="53"/>
    </row>
    <row r="98" spans="1:9" x14ac:dyDescent="0.2">
      <c r="A98" s="53"/>
      <c r="B98" s="53"/>
      <c r="C98" s="53"/>
      <c r="D98" s="53"/>
      <c r="E98" s="53"/>
      <c r="F98" s="53"/>
      <c r="G98" s="53"/>
      <c r="H98" s="53"/>
      <c r="I98" s="53"/>
    </row>
    <row r="99" spans="1:9" x14ac:dyDescent="0.2">
      <c r="A99" s="53"/>
      <c r="B99" s="53"/>
      <c r="C99" s="53"/>
      <c r="D99" s="53"/>
      <c r="E99" s="53"/>
      <c r="F99" s="53"/>
      <c r="G99" s="53"/>
      <c r="H99" s="53"/>
      <c r="I99" s="53"/>
    </row>
    <row r="100" spans="1:9" x14ac:dyDescent="0.2">
      <c r="A100" s="53"/>
      <c r="B100" s="53"/>
      <c r="C100" s="53"/>
      <c r="D100" s="53"/>
      <c r="E100" s="53"/>
      <c r="F100" s="53"/>
      <c r="G100" s="53"/>
      <c r="H100" s="53"/>
      <c r="I100" s="53"/>
    </row>
    <row r="101" spans="1:9" x14ac:dyDescent="0.2">
      <c r="A101" s="53"/>
      <c r="B101" s="53"/>
      <c r="C101" s="53"/>
      <c r="D101" s="53"/>
      <c r="E101" s="53"/>
      <c r="F101" s="53"/>
      <c r="G101" s="53"/>
      <c r="H101" s="53"/>
      <c r="I101" s="53"/>
    </row>
    <row r="102" spans="1:9" x14ac:dyDescent="0.2">
      <c r="A102" s="53"/>
      <c r="B102" s="53"/>
      <c r="C102" s="53"/>
      <c r="D102" s="53"/>
      <c r="E102" s="53"/>
      <c r="F102" s="53"/>
      <c r="G102" s="53"/>
      <c r="H102" s="53"/>
      <c r="I102" s="53"/>
    </row>
    <row r="103" spans="1:9" x14ac:dyDescent="0.2">
      <c r="A103" s="53"/>
      <c r="B103" s="53"/>
      <c r="C103" s="53"/>
      <c r="D103" s="53"/>
      <c r="E103" s="53"/>
      <c r="F103" s="53"/>
      <c r="G103" s="53"/>
      <c r="H103" s="53"/>
      <c r="I103" s="53"/>
    </row>
    <row r="104" spans="1:9" x14ac:dyDescent="0.2">
      <c r="A104" s="53"/>
      <c r="B104" s="53"/>
      <c r="C104" s="53"/>
      <c r="D104" s="53"/>
      <c r="E104" s="53"/>
      <c r="F104" s="53"/>
      <c r="G104" s="53"/>
      <c r="H104" s="53"/>
      <c r="I104" s="53"/>
    </row>
    <row r="105" spans="1:9" x14ac:dyDescent="0.2">
      <c r="A105" s="53"/>
      <c r="B105" s="53"/>
      <c r="C105" s="53"/>
      <c r="D105" s="53"/>
      <c r="E105" s="53"/>
      <c r="F105" s="53"/>
      <c r="G105" s="53"/>
      <c r="H105" s="53"/>
      <c r="I105" s="53"/>
    </row>
    <row r="106" spans="1:9" x14ac:dyDescent="0.2">
      <c r="A106" s="53"/>
      <c r="B106" s="53"/>
      <c r="C106" s="53"/>
      <c r="D106" s="53"/>
      <c r="E106" s="53"/>
      <c r="F106" s="53"/>
      <c r="G106" s="53"/>
      <c r="H106" s="53"/>
      <c r="I106" s="53"/>
    </row>
    <row r="107" spans="1:9" x14ac:dyDescent="0.2">
      <c r="A107" s="53"/>
      <c r="B107" s="53"/>
      <c r="C107" s="53"/>
      <c r="D107" s="53"/>
      <c r="E107" s="53"/>
      <c r="F107" s="53"/>
      <c r="G107" s="53"/>
      <c r="H107" s="53"/>
      <c r="I107" s="53"/>
    </row>
    <row r="108" spans="1:9" x14ac:dyDescent="0.2">
      <c r="A108" s="53"/>
      <c r="B108" s="53"/>
      <c r="C108" s="53"/>
      <c r="D108" s="53"/>
      <c r="E108" s="53"/>
      <c r="F108" s="53"/>
      <c r="G108" s="53"/>
      <c r="H108" s="53"/>
      <c r="I108" s="53"/>
    </row>
    <row r="109" spans="1:9" x14ac:dyDescent="0.2">
      <c r="A109" s="53"/>
      <c r="B109" s="53"/>
      <c r="C109" s="53"/>
      <c r="D109" s="53"/>
      <c r="E109" s="53"/>
      <c r="F109" s="53"/>
      <c r="G109" s="53"/>
      <c r="H109" s="53"/>
      <c r="I109" s="53"/>
    </row>
    <row r="110" spans="1:9" x14ac:dyDescent="0.2">
      <c r="A110" s="53"/>
      <c r="B110" s="53"/>
      <c r="C110" s="53"/>
      <c r="D110" s="53"/>
      <c r="E110" s="53"/>
      <c r="F110" s="53"/>
      <c r="G110" s="53"/>
      <c r="H110" s="53"/>
      <c r="I110" s="53"/>
    </row>
    <row r="111" spans="1:9" x14ac:dyDescent="0.2">
      <c r="A111" s="53"/>
      <c r="B111" s="53"/>
      <c r="C111" s="53"/>
      <c r="D111" s="53"/>
      <c r="E111" s="53"/>
      <c r="F111" s="53"/>
      <c r="G111" s="53"/>
      <c r="H111" s="53"/>
      <c r="I111" s="53"/>
    </row>
    <row r="112" spans="1:9" x14ac:dyDescent="0.2">
      <c r="A112" s="53"/>
      <c r="B112" s="53"/>
      <c r="C112" s="53"/>
      <c r="D112" s="53"/>
      <c r="E112" s="53"/>
      <c r="F112" s="53"/>
      <c r="G112" s="53"/>
      <c r="H112" s="53"/>
      <c r="I112" s="53"/>
    </row>
    <row r="113" spans="1:9" x14ac:dyDescent="0.2">
      <c r="A113" s="53"/>
      <c r="B113" s="53"/>
      <c r="C113" s="53"/>
      <c r="D113" s="53"/>
      <c r="E113" s="53"/>
      <c r="F113" s="53"/>
      <c r="G113" s="53"/>
      <c r="H113" s="53"/>
      <c r="I113" s="53"/>
    </row>
    <row r="114" spans="1:9" x14ac:dyDescent="0.2">
      <c r="A114" s="53"/>
      <c r="B114" s="53"/>
      <c r="C114" s="53"/>
      <c r="D114" s="53"/>
      <c r="E114" s="53"/>
      <c r="F114" s="53"/>
      <c r="G114" s="53"/>
      <c r="H114" s="53"/>
      <c r="I114" s="53"/>
    </row>
    <row r="115" spans="1:9" x14ac:dyDescent="0.2">
      <c r="A115" s="53"/>
      <c r="B115" s="53"/>
      <c r="C115" s="53"/>
      <c r="D115" s="53"/>
      <c r="E115" s="53"/>
      <c r="F115" s="53"/>
      <c r="G115" s="53"/>
      <c r="H115" s="53"/>
      <c r="I115" s="66" t="s">
        <v>335</v>
      </c>
    </row>
  </sheetData>
  <hyperlinks>
    <hyperlink ref="I1" location="INHALT!A1" display="INHALT!A1" xr:uid="{BEBAC06E-760A-4CBA-9529-180E46577821}"/>
  </hyperlinks>
  <printOptions horizontalCentered="1"/>
  <pageMargins left="0.28999999999999998" right="0.18" top="0.43307086614173229" bottom="0.47244094488188981" header="0.31496062992125984" footer="0.27559055118110237"/>
  <pageSetup paperSize="9" firstPageNumber="12" orientation="portrait" useFirstPageNumber="1" r:id="rId1"/>
  <headerFooter alignWithMargins="0">
    <oddFooter>Seite &amp;P</oddFooter>
  </headerFooter>
  <rowBreaks count="1" manualBreakCount="1">
    <brk id="5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58ED-FC9A-4BB0-9922-B5426B763B6A}">
  <sheetPr>
    <tabColor rgb="FF92D050"/>
    <pageSetUpPr fitToPage="1"/>
  </sheetPr>
  <dimension ref="A1:P132"/>
  <sheetViews>
    <sheetView zoomScaleNormal="100" workbookViewId="0">
      <pane xSplit="2" ySplit="7" topLeftCell="C8" activePane="bottomRight" state="frozen"/>
      <selection activeCell="A80" sqref="A80:XFD80"/>
      <selection pane="topRight" activeCell="A80" sqref="A80:XFD80"/>
      <selection pane="bottomLeft" activeCell="A80" sqref="A80:XFD80"/>
      <selection pane="bottomRight" activeCell="A2" sqref="A2:M89"/>
    </sheetView>
  </sheetViews>
  <sheetFormatPr baseColWidth="10" defaultColWidth="11.42578125" defaultRowHeight="14.25" x14ac:dyDescent="0.2"/>
  <cols>
    <col min="1" max="1" width="5.7109375" style="1071" customWidth="1"/>
    <col min="2" max="2" width="25.7109375" style="1071" customWidth="1"/>
    <col min="3" max="3" width="10.28515625" style="1071" customWidth="1"/>
    <col min="4" max="4" width="11.42578125" style="1071" customWidth="1"/>
    <col min="5" max="5" width="13" style="1071" customWidth="1"/>
    <col min="6" max="6" width="14.7109375" style="1071" customWidth="1"/>
    <col min="7" max="7" width="17.85546875" style="1071" customWidth="1"/>
    <col min="8" max="8" width="18.85546875" style="1071" customWidth="1"/>
    <col min="9" max="9" width="12.85546875" style="1071" customWidth="1"/>
    <col min="10" max="10" width="12.42578125" style="1071" customWidth="1"/>
    <col min="11" max="11" width="10.140625" style="1071" customWidth="1"/>
    <col min="12" max="12" width="9.85546875" style="1071" customWidth="1"/>
    <col min="13" max="13" width="10.85546875" style="1071" customWidth="1"/>
    <col min="14" max="14" width="11.5703125" style="1071" customWidth="1"/>
    <col min="15" max="16384" width="11.42578125" style="1071"/>
  </cols>
  <sheetData>
    <row r="1" spans="1:16" x14ac:dyDescent="0.2">
      <c r="A1" s="1069">
        <v>2021</v>
      </c>
      <c r="B1" s="1070"/>
      <c r="C1" s="1070"/>
      <c r="D1" s="1070"/>
      <c r="E1" s="1070"/>
      <c r="F1" s="1070"/>
      <c r="G1" s="1070"/>
      <c r="H1" s="1070"/>
      <c r="I1" s="1070"/>
      <c r="J1" s="1070"/>
      <c r="K1" s="1070"/>
      <c r="L1" s="1070"/>
      <c r="M1" s="1068" t="str">
        <f>HYPERLINK("[Kleinräumige Statistik Daten Prototyp.xlsx]INHALT!A1","zum Inhaltsverzeichnis")</f>
        <v>zum Inhaltsverzeichnis</v>
      </c>
    </row>
    <row r="2" spans="1:16" ht="15.75" x14ac:dyDescent="0.25">
      <c r="A2" s="1072" t="s">
        <v>517</v>
      </c>
      <c r="B2" s="1073"/>
      <c r="C2" s="1073"/>
      <c r="D2" s="1073"/>
      <c r="E2" s="1073"/>
      <c r="F2" s="1073"/>
      <c r="G2" s="1073"/>
      <c r="H2" s="1073"/>
      <c r="I2" s="1073"/>
      <c r="J2" s="1073"/>
      <c r="K2" s="1073"/>
      <c r="L2" s="1073"/>
      <c r="M2" s="1070"/>
    </row>
    <row r="3" spans="1:16" x14ac:dyDescent="0.2">
      <c r="A3" s="1074" t="s">
        <v>461</v>
      </c>
      <c r="B3" s="1073"/>
      <c r="C3" s="1073"/>
      <c r="D3" s="1073"/>
      <c r="E3" s="1073"/>
      <c r="F3" s="1075"/>
      <c r="G3" s="1075"/>
      <c r="H3" s="1075"/>
      <c r="I3" s="1075"/>
      <c r="J3" s="1075"/>
      <c r="K3" s="1075"/>
      <c r="L3" s="1075"/>
      <c r="M3" s="1070"/>
    </row>
    <row r="4" spans="1:16" x14ac:dyDescent="0.2">
      <c r="A4" s="1076" t="s">
        <v>471</v>
      </c>
      <c r="B4" s="1073"/>
      <c r="C4" s="1073"/>
      <c r="D4" s="1073"/>
      <c r="E4" s="1073"/>
      <c r="F4" s="1075"/>
      <c r="G4" s="1075"/>
      <c r="H4" s="1075"/>
      <c r="I4" s="1075"/>
      <c r="J4" s="1075"/>
      <c r="K4" s="1075"/>
      <c r="L4" s="1075"/>
      <c r="M4" s="1070"/>
    </row>
    <row r="5" spans="1:16" x14ac:dyDescent="0.2">
      <c r="A5" s="1070"/>
      <c r="B5" s="1070"/>
      <c r="C5" s="1070"/>
      <c r="D5" s="1070"/>
      <c r="E5" s="1070"/>
      <c r="F5" s="1070"/>
      <c r="G5" s="1070"/>
      <c r="H5" s="1070"/>
      <c r="I5" s="1070"/>
      <c r="J5" s="1070"/>
      <c r="K5" s="1070"/>
      <c r="L5" s="1070"/>
      <c r="M5" s="1134" t="s">
        <v>495</v>
      </c>
    </row>
    <row r="6" spans="1:16" s="1080" customFormat="1" ht="38.25" x14ac:dyDescent="0.2">
      <c r="A6" s="1077" t="s">
        <v>100</v>
      </c>
      <c r="B6" s="1077" t="s">
        <v>101</v>
      </c>
      <c r="C6" s="1077" t="s">
        <v>462</v>
      </c>
      <c r="D6" s="1077" t="s">
        <v>463</v>
      </c>
      <c r="E6" s="1077" t="s">
        <v>464</v>
      </c>
      <c r="F6" s="1077" t="s">
        <v>465</v>
      </c>
      <c r="G6" s="1077" t="s">
        <v>466</v>
      </c>
      <c r="H6" s="1077" t="s">
        <v>479</v>
      </c>
      <c r="I6" s="1077" t="s">
        <v>467</v>
      </c>
      <c r="J6" s="1077" t="s">
        <v>468</v>
      </c>
      <c r="K6" s="1077" t="s">
        <v>469</v>
      </c>
      <c r="L6" s="1077" t="s">
        <v>470</v>
      </c>
      <c r="M6" s="1078" t="s">
        <v>100</v>
      </c>
      <c r="N6" s="1079"/>
    </row>
    <row r="7" spans="1:16" s="1080" customFormat="1" ht="13.15" customHeight="1" x14ac:dyDescent="0.2">
      <c r="A7" s="1081"/>
      <c r="B7" s="1081"/>
      <c r="C7" s="1082" t="s">
        <v>224</v>
      </c>
      <c r="D7" s="1082" t="s">
        <v>224</v>
      </c>
      <c r="E7" s="1082" t="s">
        <v>224</v>
      </c>
      <c r="F7" s="1082" t="s">
        <v>224</v>
      </c>
      <c r="G7" s="1082" t="s">
        <v>224</v>
      </c>
      <c r="H7" s="1082" t="s">
        <v>224</v>
      </c>
      <c r="I7" s="1082" t="s">
        <v>224</v>
      </c>
      <c r="J7" s="1082" t="s">
        <v>224</v>
      </c>
      <c r="K7" s="1082" t="s">
        <v>224</v>
      </c>
      <c r="L7" s="1082" t="s">
        <v>224</v>
      </c>
      <c r="M7" s="1083"/>
      <c r="N7" s="1079"/>
    </row>
    <row r="8" spans="1:16" s="1080" customFormat="1" ht="12.75" x14ac:dyDescent="0.2">
      <c r="A8" s="1084"/>
      <c r="B8" s="1084"/>
      <c r="C8" s="1084"/>
      <c r="D8" s="1084"/>
      <c r="E8" s="1084"/>
      <c r="F8" s="1084"/>
      <c r="G8" s="1084"/>
      <c r="H8" s="1084"/>
      <c r="I8" s="1084"/>
      <c r="J8" s="1084"/>
      <c r="K8" s="1084"/>
      <c r="L8" s="1084"/>
      <c r="M8" s="1084"/>
    </row>
    <row r="9" spans="1:16" s="1091" customFormat="1" ht="13.15" customHeight="1" x14ac:dyDescent="0.2">
      <c r="A9" s="60">
        <v>10</v>
      </c>
      <c r="B9" s="61" t="s">
        <v>37</v>
      </c>
      <c r="C9" s="1085">
        <v>5</v>
      </c>
      <c r="D9" s="1086">
        <v>5</v>
      </c>
      <c r="E9" s="1144">
        <v>0</v>
      </c>
      <c r="F9" s="1085">
        <v>70</v>
      </c>
      <c r="G9" s="1086">
        <v>35</v>
      </c>
      <c r="H9" s="1144">
        <v>35</v>
      </c>
      <c r="I9" s="1087">
        <v>50</v>
      </c>
      <c r="J9" s="1088">
        <v>60</v>
      </c>
      <c r="K9" s="1144">
        <v>-10</v>
      </c>
      <c r="L9" s="1144">
        <v>25</v>
      </c>
      <c r="M9" s="139">
        <v>10</v>
      </c>
      <c r="N9" s="1089"/>
      <c r="O9" s="1090"/>
      <c r="P9" s="1090"/>
    </row>
    <row r="10" spans="1:16" s="1091" customFormat="1" ht="13.15" customHeight="1" x14ac:dyDescent="0.2">
      <c r="A10" s="60">
        <v>11</v>
      </c>
      <c r="B10" s="61" t="s">
        <v>38</v>
      </c>
      <c r="C10" s="1085">
        <v>10</v>
      </c>
      <c r="D10" s="1086">
        <v>40</v>
      </c>
      <c r="E10" s="1144">
        <v>-35</v>
      </c>
      <c r="F10" s="1085">
        <v>225</v>
      </c>
      <c r="G10" s="1086">
        <v>160</v>
      </c>
      <c r="H10" s="1144">
        <v>60</v>
      </c>
      <c r="I10" s="1087">
        <v>150</v>
      </c>
      <c r="J10" s="1088">
        <v>170</v>
      </c>
      <c r="K10" s="1144">
        <v>-20</v>
      </c>
      <c r="L10" s="1144">
        <v>10</v>
      </c>
      <c r="M10" s="139">
        <v>11</v>
      </c>
      <c r="N10" s="1089"/>
      <c r="O10" s="1090"/>
      <c r="P10" s="1090"/>
    </row>
    <row r="11" spans="1:16" s="1091" customFormat="1" ht="13.15" customHeight="1" x14ac:dyDescent="0.2">
      <c r="A11" s="60">
        <v>12</v>
      </c>
      <c r="B11" s="61" t="s">
        <v>90</v>
      </c>
      <c r="C11" s="1085">
        <v>30</v>
      </c>
      <c r="D11" s="1086">
        <v>60</v>
      </c>
      <c r="E11" s="1144">
        <v>-35</v>
      </c>
      <c r="F11" s="1085">
        <v>370</v>
      </c>
      <c r="G11" s="1086">
        <v>325</v>
      </c>
      <c r="H11" s="1144">
        <v>45</v>
      </c>
      <c r="I11" s="1087">
        <v>285</v>
      </c>
      <c r="J11" s="1088">
        <v>300</v>
      </c>
      <c r="K11" s="1144">
        <v>-20</v>
      </c>
      <c r="L11" s="1144">
        <v>-5</v>
      </c>
      <c r="M11" s="139">
        <v>12</v>
      </c>
      <c r="N11" s="1089"/>
      <c r="O11" s="1090"/>
      <c r="P11" s="1090"/>
    </row>
    <row r="12" spans="1:16" s="1091" customFormat="1" ht="13.15" customHeight="1" x14ac:dyDescent="0.2">
      <c r="A12" s="60">
        <v>13</v>
      </c>
      <c r="B12" s="61" t="s">
        <v>39</v>
      </c>
      <c r="C12" s="1085">
        <v>5</v>
      </c>
      <c r="D12" s="1086">
        <v>0</v>
      </c>
      <c r="E12" s="1144">
        <v>5</v>
      </c>
      <c r="F12" s="1085">
        <v>60</v>
      </c>
      <c r="G12" s="1086">
        <v>65</v>
      </c>
      <c r="H12" s="1144">
        <v>-5</v>
      </c>
      <c r="I12" s="1087">
        <v>25</v>
      </c>
      <c r="J12" s="1088">
        <v>50</v>
      </c>
      <c r="K12" s="1144">
        <v>-25</v>
      </c>
      <c r="L12" s="1144">
        <v>-25</v>
      </c>
      <c r="M12" s="139">
        <v>13</v>
      </c>
      <c r="N12" s="1089"/>
      <c r="O12" s="1090"/>
      <c r="P12" s="1090"/>
    </row>
    <row r="13" spans="1:16" s="1091" customFormat="1" ht="13.15" customHeight="1" x14ac:dyDescent="0.2">
      <c r="A13" s="60">
        <v>14</v>
      </c>
      <c r="B13" s="61" t="s">
        <v>40</v>
      </c>
      <c r="C13" s="1085">
        <v>30</v>
      </c>
      <c r="D13" s="1086">
        <v>10</v>
      </c>
      <c r="E13" s="1144">
        <v>15</v>
      </c>
      <c r="F13" s="1085">
        <v>440</v>
      </c>
      <c r="G13" s="1086">
        <v>365</v>
      </c>
      <c r="H13" s="1144">
        <v>75</v>
      </c>
      <c r="I13" s="1087">
        <v>275</v>
      </c>
      <c r="J13" s="1088">
        <v>370</v>
      </c>
      <c r="K13" s="1144">
        <v>-90</v>
      </c>
      <c r="L13" s="1144">
        <v>0</v>
      </c>
      <c r="M13" s="139">
        <v>14</v>
      </c>
      <c r="N13" s="1089"/>
      <c r="O13" s="1090"/>
      <c r="P13" s="1090"/>
    </row>
    <row r="14" spans="1:16" s="1091" customFormat="1" ht="13.15" customHeight="1" x14ac:dyDescent="0.2">
      <c r="A14" s="60">
        <v>15</v>
      </c>
      <c r="B14" s="61" t="s">
        <v>41</v>
      </c>
      <c r="C14" s="1085">
        <v>10</v>
      </c>
      <c r="D14" s="1086">
        <v>10</v>
      </c>
      <c r="E14" s="1144">
        <v>-5</v>
      </c>
      <c r="F14" s="1085">
        <v>50</v>
      </c>
      <c r="G14" s="1086">
        <v>40</v>
      </c>
      <c r="H14" s="1144">
        <v>5</v>
      </c>
      <c r="I14" s="1087">
        <v>65</v>
      </c>
      <c r="J14" s="1088">
        <v>45</v>
      </c>
      <c r="K14" s="1144">
        <v>20</v>
      </c>
      <c r="L14" s="1144">
        <v>25</v>
      </c>
      <c r="M14" s="139">
        <v>15</v>
      </c>
      <c r="N14" s="1089"/>
      <c r="O14" s="1090"/>
      <c r="P14" s="1090"/>
    </row>
    <row r="15" spans="1:16" s="1091" customFormat="1" ht="13.15" customHeight="1" x14ac:dyDescent="0.2">
      <c r="A15" s="60">
        <v>16</v>
      </c>
      <c r="B15" s="61" t="s">
        <v>99</v>
      </c>
      <c r="C15" s="1085">
        <v>35</v>
      </c>
      <c r="D15" s="1086">
        <v>30</v>
      </c>
      <c r="E15" s="1144">
        <v>10</v>
      </c>
      <c r="F15" s="1085">
        <v>145</v>
      </c>
      <c r="G15" s="1086">
        <v>145</v>
      </c>
      <c r="H15" s="1144">
        <v>0</v>
      </c>
      <c r="I15" s="1087">
        <v>140</v>
      </c>
      <c r="J15" s="1088">
        <v>155</v>
      </c>
      <c r="K15" s="1144">
        <v>-15</v>
      </c>
      <c r="L15" s="1144">
        <v>-10</v>
      </c>
      <c r="M15" s="139">
        <v>16</v>
      </c>
      <c r="N15" s="1089"/>
      <c r="O15" s="1090"/>
      <c r="P15" s="1090"/>
    </row>
    <row r="16" spans="1:16" s="1091" customFormat="1" ht="13.15" customHeight="1" x14ac:dyDescent="0.2">
      <c r="A16" s="1013">
        <v>17</v>
      </c>
      <c r="B16" s="907" t="s">
        <v>42</v>
      </c>
      <c r="C16" s="1092">
        <v>35</v>
      </c>
      <c r="D16" s="1093">
        <v>30</v>
      </c>
      <c r="E16" s="1145">
        <v>5</v>
      </c>
      <c r="F16" s="1092">
        <v>260</v>
      </c>
      <c r="G16" s="1093">
        <v>215</v>
      </c>
      <c r="H16" s="1145">
        <v>50</v>
      </c>
      <c r="I16" s="1094">
        <v>275</v>
      </c>
      <c r="J16" s="1095">
        <v>370</v>
      </c>
      <c r="K16" s="1145">
        <v>-95</v>
      </c>
      <c r="L16" s="1145">
        <v>-45</v>
      </c>
      <c r="M16" s="1014">
        <v>17</v>
      </c>
      <c r="N16" s="1089"/>
      <c r="O16" s="1090"/>
      <c r="P16" s="1090"/>
    </row>
    <row r="17" spans="1:16" s="1091" customFormat="1" ht="13.15" customHeight="1" x14ac:dyDescent="0.2">
      <c r="A17" s="60">
        <v>21</v>
      </c>
      <c r="B17" s="61" t="s">
        <v>43</v>
      </c>
      <c r="C17" s="1085">
        <v>30</v>
      </c>
      <c r="D17" s="1086">
        <v>10</v>
      </c>
      <c r="E17" s="1144">
        <v>15</v>
      </c>
      <c r="F17" s="1085">
        <v>205</v>
      </c>
      <c r="G17" s="1086">
        <v>205</v>
      </c>
      <c r="H17" s="1144">
        <v>0</v>
      </c>
      <c r="I17" s="1087">
        <v>140</v>
      </c>
      <c r="J17" s="1088">
        <v>175</v>
      </c>
      <c r="K17" s="1144">
        <v>-35</v>
      </c>
      <c r="L17" s="1144">
        <v>-20</v>
      </c>
      <c r="M17" s="139">
        <v>21</v>
      </c>
      <c r="N17" s="1089"/>
      <c r="O17" s="1090"/>
      <c r="P17" s="1090"/>
    </row>
    <row r="18" spans="1:16" s="1091" customFormat="1" ht="13.15" customHeight="1" x14ac:dyDescent="0.2">
      <c r="A18" s="60">
        <v>22</v>
      </c>
      <c r="B18" s="61" t="s">
        <v>44</v>
      </c>
      <c r="C18" s="1085">
        <v>20</v>
      </c>
      <c r="D18" s="1086">
        <v>50</v>
      </c>
      <c r="E18" s="1144">
        <v>-30</v>
      </c>
      <c r="F18" s="1085">
        <v>145</v>
      </c>
      <c r="G18" s="1086">
        <v>130</v>
      </c>
      <c r="H18" s="1144">
        <v>15</v>
      </c>
      <c r="I18" s="1087">
        <v>130</v>
      </c>
      <c r="J18" s="1088">
        <v>140</v>
      </c>
      <c r="K18" s="1144">
        <v>-5</v>
      </c>
      <c r="L18" s="1144">
        <v>-20</v>
      </c>
      <c r="M18" s="139">
        <v>22</v>
      </c>
      <c r="N18" s="1089"/>
      <c r="O18" s="1090"/>
      <c r="P18" s="1090"/>
    </row>
    <row r="19" spans="1:16" s="1091" customFormat="1" ht="13.15" customHeight="1" x14ac:dyDescent="0.2">
      <c r="A19" s="60">
        <v>23</v>
      </c>
      <c r="B19" s="61" t="s">
        <v>45</v>
      </c>
      <c r="C19" s="1085">
        <v>25</v>
      </c>
      <c r="D19" s="1086">
        <v>55</v>
      </c>
      <c r="E19" s="1144">
        <v>-30</v>
      </c>
      <c r="F19" s="1085">
        <v>695</v>
      </c>
      <c r="G19" s="1086">
        <v>510</v>
      </c>
      <c r="H19" s="1144">
        <v>190</v>
      </c>
      <c r="I19" s="1087">
        <v>495</v>
      </c>
      <c r="J19" s="1088">
        <v>230</v>
      </c>
      <c r="K19" s="1144">
        <v>265</v>
      </c>
      <c r="L19" s="1144">
        <v>420</v>
      </c>
      <c r="M19" s="139">
        <v>23</v>
      </c>
      <c r="N19" s="1089"/>
      <c r="O19" s="1090"/>
      <c r="P19" s="1090"/>
    </row>
    <row r="20" spans="1:16" s="1091" customFormat="1" ht="13.15" customHeight="1" x14ac:dyDescent="0.2">
      <c r="A20" s="60">
        <v>24</v>
      </c>
      <c r="B20" s="61" t="s">
        <v>46</v>
      </c>
      <c r="C20" s="1085">
        <v>85</v>
      </c>
      <c r="D20" s="1086">
        <v>65</v>
      </c>
      <c r="E20" s="1144">
        <v>20</v>
      </c>
      <c r="F20" s="1085">
        <v>495</v>
      </c>
      <c r="G20" s="1086">
        <v>435</v>
      </c>
      <c r="H20" s="1144">
        <v>60</v>
      </c>
      <c r="I20" s="1087">
        <v>480</v>
      </c>
      <c r="J20" s="1088">
        <v>625</v>
      </c>
      <c r="K20" s="1144">
        <v>-145</v>
      </c>
      <c r="L20" s="1144">
        <v>-65</v>
      </c>
      <c r="M20" s="139">
        <v>24</v>
      </c>
      <c r="N20" s="1089"/>
      <c r="O20" s="1090"/>
      <c r="P20" s="1090"/>
    </row>
    <row r="21" spans="1:16" s="1091" customFormat="1" ht="13.15" customHeight="1" x14ac:dyDescent="0.2">
      <c r="A21" s="60">
        <v>25</v>
      </c>
      <c r="B21" s="61" t="s">
        <v>180</v>
      </c>
      <c r="C21" s="1085">
        <v>15</v>
      </c>
      <c r="D21" s="1086">
        <v>20</v>
      </c>
      <c r="E21" s="1144">
        <v>-5</v>
      </c>
      <c r="F21" s="1085">
        <v>95</v>
      </c>
      <c r="G21" s="1086">
        <v>100</v>
      </c>
      <c r="H21" s="1144">
        <v>-5</v>
      </c>
      <c r="I21" s="1087">
        <v>120</v>
      </c>
      <c r="J21" s="1088">
        <v>165</v>
      </c>
      <c r="K21" s="1144">
        <v>-45</v>
      </c>
      <c r="L21" s="1144">
        <v>-55</v>
      </c>
      <c r="M21" s="139">
        <v>25</v>
      </c>
      <c r="N21" s="1089"/>
      <c r="O21" s="1090"/>
      <c r="P21" s="1090"/>
    </row>
    <row r="22" spans="1:16" s="1091" customFormat="1" ht="13.15" customHeight="1" x14ac:dyDescent="0.2">
      <c r="A22" s="1013">
        <v>26</v>
      </c>
      <c r="B22" s="907" t="s">
        <v>164</v>
      </c>
      <c r="C22" s="1092">
        <v>10</v>
      </c>
      <c r="D22" s="1093">
        <v>75</v>
      </c>
      <c r="E22" s="1145">
        <v>-65</v>
      </c>
      <c r="F22" s="1092">
        <v>70</v>
      </c>
      <c r="G22" s="1093">
        <v>95</v>
      </c>
      <c r="H22" s="1145">
        <v>-25</v>
      </c>
      <c r="I22" s="1094">
        <v>160</v>
      </c>
      <c r="J22" s="1095">
        <v>95</v>
      </c>
      <c r="K22" s="1145">
        <v>65</v>
      </c>
      <c r="L22" s="1145">
        <v>-25</v>
      </c>
      <c r="M22" s="1014">
        <v>26</v>
      </c>
      <c r="N22" s="1089"/>
      <c r="O22" s="1090"/>
      <c r="P22" s="1090"/>
    </row>
    <row r="23" spans="1:16" s="1091" customFormat="1" ht="13.15" customHeight="1" x14ac:dyDescent="0.2">
      <c r="A23" s="60">
        <v>31</v>
      </c>
      <c r="B23" s="61" t="s">
        <v>47</v>
      </c>
      <c r="C23" s="1085">
        <v>35</v>
      </c>
      <c r="D23" s="1086">
        <v>35</v>
      </c>
      <c r="E23" s="1144">
        <v>0</v>
      </c>
      <c r="F23" s="1085">
        <v>330</v>
      </c>
      <c r="G23" s="1086">
        <v>285</v>
      </c>
      <c r="H23" s="1144">
        <v>45</v>
      </c>
      <c r="I23" s="1087">
        <v>210</v>
      </c>
      <c r="J23" s="1088">
        <v>275</v>
      </c>
      <c r="K23" s="1144">
        <v>-65</v>
      </c>
      <c r="L23" s="1144">
        <v>-15</v>
      </c>
      <c r="M23" s="139">
        <v>31</v>
      </c>
      <c r="N23" s="1089"/>
      <c r="O23" s="1090"/>
      <c r="P23" s="1090"/>
    </row>
    <row r="24" spans="1:16" s="1091" customFormat="1" ht="13.15" customHeight="1" x14ac:dyDescent="0.2">
      <c r="A24" s="60">
        <v>32</v>
      </c>
      <c r="B24" s="61" t="s">
        <v>48</v>
      </c>
      <c r="C24" s="1085">
        <v>75</v>
      </c>
      <c r="D24" s="1086">
        <v>90</v>
      </c>
      <c r="E24" s="1144">
        <v>-15</v>
      </c>
      <c r="F24" s="1085">
        <v>415</v>
      </c>
      <c r="G24" s="1086">
        <v>345</v>
      </c>
      <c r="H24" s="1144">
        <v>75</v>
      </c>
      <c r="I24" s="1087">
        <v>430</v>
      </c>
      <c r="J24" s="1088">
        <v>475</v>
      </c>
      <c r="K24" s="1144">
        <v>-45</v>
      </c>
      <c r="L24" s="1144">
        <v>10</v>
      </c>
      <c r="M24" s="139">
        <v>32</v>
      </c>
      <c r="N24" s="1089"/>
      <c r="O24" s="1090"/>
      <c r="P24" s="1090"/>
    </row>
    <row r="25" spans="1:16" s="1091" customFormat="1" ht="13.15" customHeight="1" x14ac:dyDescent="0.2">
      <c r="A25" s="60">
        <v>33</v>
      </c>
      <c r="B25" s="61" t="s">
        <v>181</v>
      </c>
      <c r="C25" s="1085">
        <v>5</v>
      </c>
      <c r="D25" s="1086">
        <v>0</v>
      </c>
      <c r="E25" s="1144">
        <v>5</v>
      </c>
      <c r="F25" s="1085">
        <v>5</v>
      </c>
      <c r="G25" s="1086">
        <v>10</v>
      </c>
      <c r="H25" s="1144">
        <v>-5</v>
      </c>
      <c r="I25" s="1087">
        <v>5</v>
      </c>
      <c r="J25" s="1088">
        <v>10</v>
      </c>
      <c r="K25" s="1144">
        <v>-5</v>
      </c>
      <c r="L25" s="1144">
        <v>-5</v>
      </c>
      <c r="M25" s="139">
        <v>33</v>
      </c>
      <c r="N25" s="1089"/>
      <c r="O25" s="1090"/>
      <c r="P25" s="1090"/>
    </row>
    <row r="26" spans="1:16" s="1091" customFormat="1" ht="13.15" customHeight="1" x14ac:dyDescent="0.2">
      <c r="A26" s="60">
        <v>34</v>
      </c>
      <c r="B26" s="61" t="s">
        <v>49</v>
      </c>
      <c r="C26" s="1085">
        <v>40</v>
      </c>
      <c r="D26" s="1086">
        <v>35</v>
      </c>
      <c r="E26" s="1144">
        <v>5</v>
      </c>
      <c r="F26" s="1085">
        <v>285</v>
      </c>
      <c r="G26" s="1086">
        <v>220</v>
      </c>
      <c r="H26" s="1144">
        <v>65</v>
      </c>
      <c r="I26" s="1087">
        <v>230</v>
      </c>
      <c r="J26" s="1088">
        <v>255</v>
      </c>
      <c r="K26" s="1144">
        <v>-25</v>
      </c>
      <c r="L26" s="1144">
        <v>45</v>
      </c>
      <c r="M26" s="139">
        <v>34</v>
      </c>
      <c r="N26" s="1089"/>
      <c r="O26" s="1090"/>
      <c r="P26" s="1090"/>
    </row>
    <row r="27" spans="1:16" s="1091" customFormat="1" ht="13.15" customHeight="1" x14ac:dyDescent="0.2">
      <c r="A27" s="60">
        <v>35</v>
      </c>
      <c r="B27" s="61" t="s">
        <v>231</v>
      </c>
      <c r="C27" s="1085">
        <v>30</v>
      </c>
      <c r="D27" s="1086">
        <v>25</v>
      </c>
      <c r="E27" s="1144">
        <v>10</v>
      </c>
      <c r="F27" s="1085">
        <v>305</v>
      </c>
      <c r="G27" s="1086">
        <v>205</v>
      </c>
      <c r="H27" s="1144">
        <v>100</v>
      </c>
      <c r="I27" s="1087">
        <v>270</v>
      </c>
      <c r="J27" s="1088">
        <v>265</v>
      </c>
      <c r="K27" s="1144">
        <v>0</v>
      </c>
      <c r="L27" s="1144">
        <v>110</v>
      </c>
      <c r="M27" s="139">
        <v>35</v>
      </c>
      <c r="N27" s="1089"/>
      <c r="O27" s="1090"/>
      <c r="P27" s="1090"/>
    </row>
    <row r="28" spans="1:16" s="1091" customFormat="1" ht="13.15" customHeight="1" x14ac:dyDescent="0.2">
      <c r="A28" s="1013">
        <v>36</v>
      </c>
      <c r="B28" s="907" t="s">
        <v>50</v>
      </c>
      <c r="C28" s="1092">
        <v>60</v>
      </c>
      <c r="D28" s="1093">
        <v>30</v>
      </c>
      <c r="E28" s="1145">
        <v>30</v>
      </c>
      <c r="F28" s="1092">
        <v>205</v>
      </c>
      <c r="G28" s="1093">
        <v>220</v>
      </c>
      <c r="H28" s="1145">
        <v>-15</v>
      </c>
      <c r="I28" s="1094">
        <v>260</v>
      </c>
      <c r="J28" s="1095">
        <v>285</v>
      </c>
      <c r="K28" s="1145">
        <v>-25</v>
      </c>
      <c r="L28" s="1145">
        <v>-10</v>
      </c>
      <c r="M28" s="1014">
        <v>36</v>
      </c>
      <c r="N28" s="1089"/>
      <c r="O28" s="1090"/>
      <c r="P28" s="1090"/>
    </row>
    <row r="29" spans="1:16" s="1091" customFormat="1" ht="13.15" customHeight="1" x14ac:dyDescent="0.2">
      <c r="A29" s="60">
        <v>41</v>
      </c>
      <c r="B29" s="61" t="s">
        <v>51</v>
      </c>
      <c r="C29" s="1085">
        <v>50</v>
      </c>
      <c r="D29" s="1086">
        <v>25</v>
      </c>
      <c r="E29" s="1144">
        <v>20</v>
      </c>
      <c r="F29" s="1085">
        <v>190</v>
      </c>
      <c r="G29" s="1086">
        <v>175</v>
      </c>
      <c r="H29" s="1144">
        <v>15</v>
      </c>
      <c r="I29" s="1087">
        <v>310</v>
      </c>
      <c r="J29" s="1088">
        <v>175</v>
      </c>
      <c r="K29" s="1144">
        <v>135</v>
      </c>
      <c r="L29" s="1144">
        <v>170</v>
      </c>
      <c r="M29" s="139">
        <v>41</v>
      </c>
      <c r="N29" s="1089"/>
      <c r="O29" s="1090"/>
      <c r="P29" s="1090"/>
    </row>
    <row r="30" spans="1:16" s="1091" customFormat="1" ht="13.15" customHeight="1" x14ac:dyDescent="0.2">
      <c r="A30" s="60">
        <v>42</v>
      </c>
      <c r="B30" s="61" t="s">
        <v>52</v>
      </c>
      <c r="C30" s="1085">
        <v>40</v>
      </c>
      <c r="D30" s="1086">
        <v>45</v>
      </c>
      <c r="E30" s="1144">
        <v>-5</v>
      </c>
      <c r="F30" s="1085">
        <v>175</v>
      </c>
      <c r="G30" s="1086">
        <v>205</v>
      </c>
      <c r="H30" s="1144">
        <v>-30</v>
      </c>
      <c r="I30" s="1087">
        <v>180</v>
      </c>
      <c r="J30" s="1088">
        <v>160</v>
      </c>
      <c r="K30" s="1144">
        <v>20</v>
      </c>
      <c r="L30" s="1144">
        <v>-15</v>
      </c>
      <c r="M30" s="139">
        <v>42</v>
      </c>
      <c r="N30" s="1089"/>
      <c r="O30" s="1090"/>
      <c r="P30" s="1090"/>
    </row>
    <row r="31" spans="1:16" s="1091" customFormat="1" ht="13.15" customHeight="1" x14ac:dyDescent="0.2">
      <c r="A31" s="60">
        <v>43</v>
      </c>
      <c r="B31" s="61" t="s">
        <v>53</v>
      </c>
      <c r="C31" s="1085">
        <v>75</v>
      </c>
      <c r="D31" s="1086">
        <v>60</v>
      </c>
      <c r="E31" s="1144">
        <v>15</v>
      </c>
      <c r="F31" s="1085">
        <v>405</v>
      </c>
      <c r="G31" s="1086">
        <v>380</v>
      </c>
      <c r="H31" s="1144">
        <v>25</v>
      </c>
      <c r="I31" s="1087">
        <v>435</v>
      </c>
      <c r="J31" s="1088">
        <v>410</v>
      </c>
      <c r="K31" s="1144">
        <v>25</v>
      </c>
      <c r="L31" s="1144">
        <v>65</v>
      </c>
      <c r="M31" s="139">
        <v>43</v>
      </c>
      <c r="N31" s="1089"/>
      <c r="O31" s="1090"/>
      <c r="P31" s="1090"/>
    </row>
    <row r="32" spans="1:16" s="1091" customFormat="1" ht="13.15" customHeight="1" x14ac:dyDescent="0.2">
      <c r="A32" s="60">
        <v>44</v>
      </c>
      <c r="B32" s="61" t="s">
        <v>54</v>
      </c>
      <c r="C32" s="1085">
        <v>50</v>
      </c>
      <c r="D32" s="1086">
        <v>35</v>
      </c>
      <c r="E32" s="1144">
        <v>20</v>
      </c>
      <c r="F32" s="1085">
        <v>265</v>
      </c>
      <c r="G32" s="1086">
        <v>285</v>
      </c>
      <c r="H32" s="1144">
        <v>-20</v>
      </c>
      <c r="I32" s="1087">
        <v>320</v>
      </c>
      <c r="J32" s="1088">
        <v>245</v>
      </c>
      <c r="K32" s="1144">
        <v>70</v>
      </c>
      <c r="L32" s="1144">
        <v>70</v>
      </c>
      <c r="M32" s="139">
        <v>44</v>
      </c>
      <c r="N32" s="1089"/>
      <c r="O32" s="1090"/>
      <c r="P32" s="1090"/>
    </row>
    <row r="33" spans="1:16" s="1091" customFormat="1" ht="13.15" customHeight="1" x14ac:dyDescent="0.2">
      <c r="A33" s="60">
        <v>45</v>
      </c>
      <c r="B33" s="61" t="s">
        <v>55</v>
      </c>
      <c r="C33" s="1085">
        <v>0</v>
      </c>
      <c r="D33" s="1086">
        <v>5</v>
      </c>
      <c r="E33" s="1144">
        <v>-5</v>
      </c>
      <c r="F33" s="1085">
        <v>40</v>
      </c>
      <c r="G33" s="1086">
        <v>60</v>
      </c>
      <c r="H33" s="1144">
        <v>-20</v>
      </c>
      <c r="I33" s="1087">
        <v>25</v>
      </c>
      <c r="J33" s="1088">
        <v>40</v>
      </c>
      <c r="K33" s="1144">
        <v>-15</v>
      </c>
      <c r="L33" s="1144">
        <v>-40</v>
      </c>
      <c r="M33" s="139">
        <v>45</v>
      </c>
      <c r="N33" s="1089"/>
      <c r="O33" s="1090"/>
      <c r="P33" s="1090"/>
    </row>
    <row r="34" spans="1:16" s="1091" customFormat="1" ht="13.15" customHeight="1" x14ac:dyDescent="0.2">
      <c r="A34" s="60">
        <v>46</v>
      </c>
      <c r="B34" s="61" t="s">
        <v>56</v>
      </c>
      <c r="C34" s="1085">
        <v>5</v>
      </c>
      <c r="D34" s="1086">
        <v>5</v>
      </c>
      <c r="E34" s="1144">
        <v>0</v>
      </c>
      <c r="F34" s="1085">
        <v>810</v>
      </c>
      <c r="G34" s="1086">
        <v>765</v>
      </c>
      <c r="H34" s="1144">
        <v>45</v>
      </c>
      <c r="I34" s="1087">
        <v>65</v>
      </c>
      <c r="J34" s="1088">
        <v>50</v>
      </c>
      <c r="K34" s="1144">
        <v>20</v>
      </c>
      <c r="L34" s="1144">
        <v>65</v>
      </c>
      <c r="M34" s="139">
        <v>46</v>
      </c>
      <c r="N34" s="1089"/>
      <c r="O34" s="1090"/>
      <c r="P34" s="1090"/>
    </row>
    <row r="35" spans="1:16" s="1091" customFormat="1" ht="13.15" customHeight="1" x14ac:dyDescent="0.2">
      <c r="A35" s="60">
        <v>47</v>
      </c>
      <c r="B35" s="61" t="s">
        <v>57</v>
      </c>
      <c r="C35" s="1085">
        <v>10</v>
      </c>
      <c r="D35" s="1086">
        <v>5</v>
      </c>
      <c r="E35" s="1144">
        <v>5</v>
      </c>
      <c r="F35" s="1085">
        <v>25</v>
      </c>
      <c r="G35" s="1086">
        <v>20</v>
      </c>
      <c r="H35" s="1144">
        <v>10</v>
      </c>
      <c r="I35" s="1087">
        <v>40</v>
      </c>
      <c r="J35" s="1088">
        <v>20</v>
      </c>
      <c r="K35" s="1144">
        <v>20</v>
      </c>
      <c r="L35" s="1144">
        <v>35</v>
      </c>
      <c r="M35" s="139">
        <v>47</v>
      </c>
      <c r="N35" s="1089"/>
      <c r="O35" s="1090"/>
      <c r="P35" s="1090"/>
    </row>
    <row r="36" spans="1:16" s="1091" customFormat="1" ht="13.15" customHeight="1" x14ac:dyDescent="0.2">
      <c r="A36" s="1013">
        <v>48</v>
      </c>
      <c r="B36" s="907" t="s">
        <v>58</v>
      </c>
      <c r="C36" s="1092">
        <v>0</v>
      </c>
      <c r="D36" s="1093">
        <v>0</v>
      </c>
      <c r="E36" s="1145">
        <v>0</v>
      </c>
      <c r="F36" s="1092">
        <v>5</v>
      </c>
      <c r="G36" s="1093">
        <v>5</v>
      </c>
      <c r="H36" s="1145">
        <v>0</v>
      </c>
      <c r="I36" s="1094">
        <v>0</v>
      </c>
      <c r="J36" s="1095">
        <v>0</v>
      </c>
      <c r="K36" s="1145">
        <v>0</v>
      </c>
      <c r="L36" s="1145">
        <v>0</v>
      </c>
      <c r="M36" s="1014">
        <v>48</v>
      </c>
      <c r="N36" s="1089"/>
      <c r="O36" s="1090"/>
      <c r="P36" s="1090"/>
    </row>
    <row r="37" spans="1:16" s="1091" customFormat="1" ht="13.15" customHeight="1" x14ac:dyDescent="0.2">
      <c r="A37" s="60">
        <v>51</v>
      </c>
      <c r="B37" s="61" t="s">
        <v>59</v>
      </c>
      <c r="C37" s="1085">
        <v>20</v>
      </c>
      <c r="D37" s="1086">
        <v>30</v>
      </c>
      <c r="E37" s="1144">
        <v>-5</v>
      </c>
      <c r="F37" s="1085">
        <v>85</v>
      </c>
      <c r="G37" s="1086">
        <v>90</v>
      </c>
      <c r="H37" s="1144">
        <v>-5</v>
      </c>
      <c r="I37" s="1087">
        <v>100</v>
      </c>
      <c r="J37" s="1088">
        <v>95</v>
      </c>
      <c r="K37" s="1144">
        <v>5</v>
      </c>
      <c r="L37" s="1144">
        <v>-5</v>
      </c>
      <c r="M37" s="139">
        <v>51</v>
      </c>
      <c r="N37" s="1089"/>
      <c r="O37" s="1090"/>
      <c r="P37" s="1090"/>
    </row>
    <row r="38" spans="1:16" s="1091" customFormat="1" ht="13.15" customHeight="1" x14ac:dyDescent="0.2">
      <c r="A38" s="60">
        <v>52</v>
      </c>
      <c r="B38" s="61" t="s">
        <v>132</v>
      </c>
      <c r="C38" s="1085">
        <v>30</v>
      </c>
      <c r="D38" s="1086">
        <v>30</v>
      </c>
      <c r="E38" s="1144">
        <v>0</v>
      </c>
      <c r="F38" s="1085">
        <v>150</v>
      </c>
      <c r="G38" s="1086">
        <v>100</v>
      </c>
      <c r="H38" s="1144">
        <v>50</v>
      </c>
      <c r="I38" s="1087">
        <v>150</v>
      </c>
      <c r="J38" s="1088">
        <v>175</v>
      </c>
      <c r="K38" s="1144">
        <v>-20</v>
      </c>
      <c r="L38" s="1144">
        <v>30</v>
      </c>
      <c r="M38" s="139">
        <v>52</v>
      </c>
      <c r="N38" s="1089"/>
      <c r="O38" s="1090"/>
      <c r="P38" s="1090"/>
    </row>
    <row r="39" spans="1:16" s="1091" customFormat="1" ht="13.15" customHeight="1" x14ac:dyDescent="0.2">
      <c r="A39" s="60">
        <v>53</v>
      </c>
      <c r="B39" s="61" t="s">
        <v>60</v>
      </c>
      <c r="C39" s="1085">
        <v>15</v>
      </c>
      <c r="D39" s="1086">
        <v>5</v>
      </c>
      <c r="E39" s="1144">
        <v>10</v>
      </c>
      <c r="F39" s="1085">
        <v>65</v>
      </c>
      <c r="G39" s="1086">
        <v>50</v>
      </c>
      <c r="H39" s="1144">
        <v>10</v>
      </c>
      <c r="I39" s="1087">
        <v>90</v>
      </c>
      <c r="J39" s="1088">
        <v>70</v>
      </c>
      <c r="K39" s="1144">
        <v>20</v>
      </c>
      <c r="L39" s="1144">
        <v>40</v>
      </c>
      <c r="M39" s="139">
        <v>53</v>
      </c>
      <c r="N39" s="1089"/>
      <c r="O39" s="1090"/>
      <c r="P39" s="1090"/>
    </row>
    <row r="40" spans="1:16" s="1091" customFormat="1" ht="13.15" customHeight="1" x14ac:dyDescent="0.2">
      <c r="A40" s="60">
        <v>54</v>
      </c>
      <c r="B40" s="61" t="s">
        <v>135</v>
      </c>
      <c r="C40" s="1085">
        <v>5</v>
      </c>
      <c r="D40" s="1086">
        <v>0</v>
      </c>
      <c r="E40" s="1144">
        <v>5</v>
      </c>
      <c r="F40" s="1085">
        <v>30</v>
      </c>
      <c r="G40" s="1086">
        <v>20</v>
      </c>
      <c r="H40" s="1144">
        <v>10</v>
      </c>
      <c r="I40" s="1087">
        <v>40</v>
      </c>
      <c r="J40" s="1088">
        <v>40</v>
      </c>
      <c r="K40" s="1144">
        <v>0</v>
      </c>
      <c r="L40" s="1144">
        <v>10</v>
      </c>
      <c r="M40" s="139">
        <v>54</v>
      </c>
      <c r="N40" s="1089"/>
      <c r="O40" s="1090"/>
      <c r="P40" s="1090"/>
    </row>
    <row r="41" spans="1:16" s="1091" customFormat="1" ht="13.15" customHeight="1" x14ac:dyDescent="0.2">
      <c r="A41" s="1013">
        <v>55</v>
      </c>
      <c r="B41" s="907" t="s">
        <v>166</v>
      </c>
      <c r="C41" s="1092">
        <v>30</v>
      </c>
      <c r="D41" s="1093">
        <v>30</v>
      </c>
      <c r="E41" s="1145">
        <v>0</v>
      </c>
      <c r="F41" s="1092">
        <v>190</v>
      </c>
      <c r="G41" s="1093">
        <v>205</v>
      </c>
      <c r="H41" s="1145">
        <v>-10</v>
      </c>
      <c r="I41" s="1094">
        <v>220</v>
      </c>
      <c r="J41" s="1095">
        <v>205</v>
      </c>
      <c r="K41" s="1145">
        <v>15</v>
      </c>
      <c r="L41" s="1145">
        <v>5</v>
      </c>
      <c r="M41" s="1014">
        <v>55</v>
      </c>
      <c r="N41" s="1089"/>
      <c r="O41" s="1090"/>
      <c r="P41" s="1090"/>
    </row>
    <row r="42" spans="1:16" s="1091" customFormat="1" ht="13.15" customHeight="1" x14ac:dyDescent="0.2">
      <c r="A42" s="60">
        <v>61</v>
      </c>
      <c r="B42" s="61" t="s">
        <v>64</v>
      </c>
      <c r="C42" s="1085">
        <v>20</v>
      </c>
      <c r="D42" s="1086">
        <v>45</v>
      </c>
      <c r="E42" s="1144">
        <v>-25</v>
      </c>
      <c r="F42" s="1085">
        <v>85</v>
      </c>
      <c r="G42" s="1086">
        <v>100</v>
      </c>
      <c r="H42" s="1144">
        <v>-20</v>
      </c>
      <c r="I42" s="1087">
        <v>130</v>
      </c>
      <c r="J42" s="1088">
        <v>85</v>
      </c>
      <c r="K42" s="1144">
        <v>45</v>
      </c>
      <c r="L42" s="1144">
        <v>5</v>
      </c>
      <c r="M42" s="139">
        <v>61</v>
      </c>
      <c r="N42" s="1089"/>
      <c r="O42" s="1090"/>
      <c r="P42" s="1090"/>
    </row>
    <row r="43" spans="1:16" s="1091" customFormat="1" ht="13.15" customHeight="1" x14ac:dyDescent="0.2">
      <c r="A43" s="60">
        <v>62</v>
      </c>
      <c r="B43" s="61" t="s">
        <v>65</v>
      </c>
      <c r="C43" s="1085">
        <v>15</v>
      </c>
      <c r="D43" s="1086">
        <v>5</v>
      </c>
      <c r="E43" s="1144">
        <v>10</v>
      </c>
      <c r="F43" s="1085">
        <v>15</v>
      </c>
      <c r="G43" s="1086">
        <v>25</v>
      </c>
      <c r="H43" s="1144">
        <v>-15</v>
      </c>
      <c r="I43" s="1087">
        <v>15</v>
      </c>
      <c r="J43" s="1088">
        <v>25</v>
      </c>
      <c r="K43" s="1144">
        <v>-10</v>
      </c>
      <c r="L43" s="1144">
        <v>-10</v>
      </c>
      <c r="M43" s="139">
        <v>62</v>
      </c>
      <c r="N43" s="1089"/>
      <c r="O43" s="1090"/>
      <c r="P43" s="1090"/>
    </row>
    <row r="44" spans="1:16" s="1091" customFormat="1" ht="13.15" customHeight="1" x14ac:dyDescent="0.2">
      <c r="A44" s="60">
        <v>63</v>
      </c>
      <c r="B44" s="61" t="s">
        <v>66</v>
      </c>
      <c r="C44" s="1085">
        <v>10</v>
      </c>
      <c r="D44" s="1086">
        <v>0</v>
      </c>
      <c r="E44" s="1144">
        <v>5</v>
      </c>
      <c r="F44" s="1085">
        <v>15</v>
      </c>
      <c r="G44" s="1086">
        <v>15</v>
      </c>
      <c r="H44" s="1144">
        <v>5</v>
      </c>
      <c r="I44" s="1087">
        <v>20</v>
      </c>
      <c r="J44" s="1088">
        <v>15</v>
      </c>
      <c r="K44" s="1144">
        <v>5</v>
      </c>
      <c r="L44" s="1144">
        <v>15</v>
      </c>
      <c r="M44" s="139">
        <v>63</v>
      </c>
      <c r="N44" s="1089"/>
      <c r="O44" s="1090"/>
      <c r="P44" s="1090"/>
    </row>
    <row r="45" spans="1:16" s="1091" customFormat="1" ht="13.15" customHeight="1" x14ac:dyDescent="0.2">
      <c r="A45" s="60">
        <v>64</v>
      </c>
      <c r="B45" s="61" t="s">
        <v>67</v>
      </c>
      <c r="C45" s="1085">
        <v>5</v>
      </c>
      <c r="D45" s="1086">
        <v>0</v>
      </c>
      <c r="E45" s="1144">
        <v>5</v>
      </c>
      <c r="F45" s="1085">
        <v>0</v>
      </c>
      <c r="G45" s="1086">
        <v>10</v>
      </c>
      <c r="H45" s="1144">
        <v>-10</v>
      </c>
      <c r="I45" s="1087">
        <v>5</v>
      </c>
      <c r="J45" s="1088">
        <v>5</v>
      </c>
      <c r="K45" s="1144">
        <v>-5</v>
      </c>
      <c r="L45" s="1144">
        <v>-5</v>
      </c>
      <c r="M45" s="139">
        <v>64</v>
      </c>
      <c r="N45" s="1089"/>
      <c r="O45" s="1090"/>
      <c r="P45" s="1090"/>
    </row>
    <row r="46" spans="1:16" s="1091" customFormat="1" ht="13.15" customHeight="1" x14ac:dyDescent="0.2">
      <c r="A46" s="60">
        <v>65</v>
      </c>
      <c r="B46" s="61" t="s">
        <v>68</v>
      </c>
      <c r="C46" s="1085">
        <v>0</v>
      </c>
      <c r="D46" s="1086">
        <v>5</v>
      </c>
      <c r="E46" s="1144">
        <v>0</v>
      </c>
      <c r="F46" s="1085">
        <v>15</v>
      </c>
      <c r="G46" s="1086">
        <v>15</v>
      </c>
      <c r="H46" s="1144">
        <v>0</v>
      </c>
      <c r="I46" s="1087">
        <v>25</v>
      </c>
      <c r="J46" s="1088">
        <v>20</v>
      </c>
      <c r="K46" s="1144">
        <v>0</v>
      </c>
      <c r="L46" s="1144">
        <v>0</v>
      </c>
      <c r="M46" s="139">
        <v>65</v>
      </c>
      <c r="N46" s="1089"/>
      <c r="O46" s="1090"/>
      <c r="P46" s="1090"/>
    </row>
    <row r="47" spans="1:16" s="1091" customFormat="1" ht="13.15" customHeight="1" x14ac:dyDescent="0.2">
      <c r="A47" s="1013">
        <v>66</v>
      </c>
      <c r="B47" s="907" t="s">
        <v>69</v>
      </c>
      <c r="C47" s="1092">
        <v>20</v>
      </c>
      <c r="D47" s="1093">
        <v>15</v>
      </c>
      <c r="E47" s="1145">
        <v>5</v>
      </c>
      <c r="F47" s="1092">
        <v>85</v>
      </c>
      <c r="G47" s="1093">
        <v>115</v>
      </c>
      <c r="H47" s="1145">
        <v>-25</v>
      </c>
      <c r="I47" s="1094">
        <v>100</v>
      </c>
      <c r="J47" s="1095">
        <v>100</v>
      </c>
      <c r="K47" s="1145">
        <v>0</v>
      </c>
      <c r="L47" s="1145">
        <v>-20</v>
      </c>
      <c r="M47" s="1014">
        <v>66</v>
      </c>
      <c r="N47" s="1089"/>
      <c r="O47" s="1090"/>
      <c r="P47" s="1090"/>
    </row>
    <row r="48" spans="1:16" s="1091" customFormat="1" ht="13.15" customHeight="1" x14ac:dyDescent="0.2">
      <c r="A48" s="60">
        <v>71</v>
      </c>
      <c r="B48" s="61" t="s">
        <v>70</v>
      </c>
      <c r="C48" s="1085">
        <v>20</v>
      </c>
      <c r="D48" s="1086">
        <v>10</v>
      </c>
      <c r="E48" s="1144">
        <v>10</v>
      </c>
      <c r="F48" s="1085">
        <v>70</v>
      </c>
      <c r="G48" s="1086">
        <v>80</v>
      </c>
      <c r="H48" s="1144">
        <v>-10</v>
      </c>
      <c r="I48" s="1087">
        <v>110</v>
      </c>
      <c r="J48" s="1088">
        <v>75</v>
      </c>
      <c r="K48" s="1144">
        <v>35</v>
      </c>
      <c r="L48" s="1144">
        <v>35</v>
      </c>
      <c r="M48" s="139">
        <v>71</v>
      </c>
      <c r="N48" s="1089"/>
      <c r="O48" s="1090"/>
      <c r="P48" s="1090"/>
    </row>
    <row r="49" spans="1:16" s="1091" customFormat="1" ht="13.15" customHeight="1" x14ac:dyDescent="0.2">
      <c r="A49" s="1013">
        <v>72</v>
      </c>
      <c r="B49" s="907" t="s">
        <v>71</v>
      </c>
      <c r="C49" s="1092">
        <v>25</v>
      </c>
      <c r="D49" s="1093">
        <v>25</v>
      </c>
      <c r="E49" s="1145">
        <v>0</v>
      </c>
      <c r="F49" s="1092">
        <v>145</v>
      </c>
      <c r="G49" s="1093">
        <v>155</v>
      </c>
      <c r="H49" s="1145">
        <v>-10</v>
      </c>
      <c r="I49" s="1094">
        <v>105</v>
      </c>
      <c r="J49" s="1095">
        <v>95</v>
      </c>
      <c r="K49" s="1145">
        <v>10</v>
      </c>
      <c r="L49" s="1145">
        <v>0</v>
      </c>
      <c r="M49" s="1014">
        <v>72</v>
      </c>
      <c r="N49" s="1089"/>
      <c r="O49" s="1090"/>
      <c r="P49" s="1090"/>
    </row>
    <row r="50" spans="1:16" s="1091" customFormat="1" ht="13.15" customHeight="1" x14ac:dyDescent="0.2">
      <c r="A50" s="60">
        <v>81</v>
      </c>
      <c r="B50" s="61" t="s">
        <v>5</v>
      </c>
      <c r="C50" s="1085">
        <v>20</v>
      </c>
      <c r="D50" s="1086">
        <v>15</v>
      </c>
      <c r="E50" s="1144">
        <v>5</v>
      </c>
      <c r="F50" s="1085">
        <v>90</v>
      </c>
      <c r="G50" s="1086">
        <v>35</v>
      </c>
      <c r="H50" s="1144">
        <v>55</v>
      </c>
      <c r="I50" s="1087">
        <v>125</v>
      </c>
      <c r="J50" s="1088">
        <v>70</v>
      </c>
      <c r="K50" s="1144">
        <v>60</v>
      </c>
      <c r="L50" s="1144">
        <v>120</v>
      </c>
      <c r="M50" s="139">
        <v>81</v>
      </c>
      <c r="N50" s="1089"/>
      <c r="O50" s="1090"/>
      <c r="P50" s="1090"/>
    </row>
    <row r="51" spans="1:16" s="1091" customFormat="1" ht="13.15" customHeight="1" x14ac:dyDescent="0.2">
      <c r="A51" s="60">
        <v>82</v>
      </c>
      <c r="B51" s="61" t="s">
        <v>72</v>
      </c>
      <c r="C51" s="1085">
        <v>30</v>
      </c>
      <c r="D51" s="1086">
        <v>20</v>
      </c>
      <c r="E51" s="1144">
        <v>10</v>
      </c>
      <c r="F51" s="1085">
        <v>190</v>
      </c>
      <c r="G51" s="1086">
        <v>145</v>
      </c>
      <c r="H51" s="1144">
        <v>45</v>
      </c>
      <c r="I51" s="1087">
        <v>155</v>
      </c>
      <c r="J51" s="1088">
        <v>145</v>
      </c>
      <c r="K51" s="1144">
        <v>15</v>
      </c>
      <c r="L51" s="1144">
        <v>70</v>
      </c>
      <c r="M51" s="139">
        <v>82</v>
      </c>
      <c r="N51" s="1089"/>
      <c r="O51" s="1090"/>
      <c r="P51" s="1090"/>
    </row>
    <row r="52" spans="1:16" s="1091" customFormat="1" ht="13.15" customHeight="1" x14ac:dyDescent="0.2">
      <c r="A52" s="1013">
        <v>83</v>
      </c>
      <c r="B52" s="907" t="s">
        <v>73</v>
      </c>
      <c r="C52" s="1092">
        <v>10</v>
      </c>
      <c r="D52" s="1093">
        <v>20</v>
      </c>
      <c r="E52" s="1145">
        <v>-10</v>
      </c>
      <c r="F52" s="1092">
        <v>110</v>
      </c>
      <c r="G52" s="1093">
        <v>75</v>
      </c>
      <c r="H52" s="1145">
        <v>35</v>
      </c>
      <c r="I52" s="1094">
        <v>105</v>
      </c>
      <c r="J52" s="1095">
        <v>115</v>
      </c>
      <c r="K52" s="1145">
        <v>-15</v>
      </c>
      <c r="L52" s="1145">
        <v>10</v>
      </c>
      <c r="M52" s="1014">
        <v>83</v>
      </c>
      <c r="N52" s="1089"/>
      <c r="O52" s="1090"/>
      <c r="P52" s="1090"/>
    </row>
    <row r="53" spans="1:16" s="1091" customFormat="1" ht="13.15" customHeight="1" x14ac:dyDescent="0.2">
      <c r="A53" s="60">
        <v>91</v>
      </c>
      <c r="B53" s="61" t="s">
        <v>74</v>
      </c>
      <c r="C53" s="1085">
        <v>25</v>
      </c>
      <c r="D53" s="1086">
        <v>10</v>
      </c>
      <c r="E53" s="1144">
        <v>15</v>
      </c>
      <c r="F53" s="1085">
        <v>155</v>
      </c>
      <c r="G53" s="1086">
        <v>130</v>
      </c>
      <c r="H53" s="1144">
        <v>20</v>
      </c>
      <c r="I53" s="1087">
        <v>125</v>
      </c>
      <c r="J53" s="1088">
        <v>110</v>
      </c>
      <c r="K53" s="1144">
        <v>15</v>
      </c>
      <c r="L53" s="1144">
        <v>50</v>
      </c>
      <c r="M53" s="139">
        <v>91</v>
      </c>
      <c r="N53" s="1089"/>
      <c r="O53" s="1090"/>
      <c r="P53" s="1090"/>
    </row>
    <row r="54" spans="1:16" s="1091" customFormat="1" ht="13.15" customHeight="1" x14ac:dyDescent="0.2">
      <c r="A54" s="60">
        <v>92</v>
      </c>
      <c r="B54" s="61" t="s">
        <v>75</v>
      </c>
      <c r="C54" s="1085">
        <v>10</v>
      </c>
      <c r="D54" s="1086">
        <v>0</v>
      </c>
      <c r="E54" s="1144">
        <v>10</v>
      </c>
      <c r="F54" s="1085">
        <v>90</v>
      </c>
      <c r="G54" s="1086">
        <v>165</v>
      </c>
      <c r="H54" s="1144">
        <v>-75</v>
      </c>
      <c r="I54" s="1087">
        <v>5</v>
      </c>
      <c r="J54" s="1088">
        <v>115</v>
      </c>
      <c r="K54" s="1144">
        <v>-110</v>
      </c>
      <c r="L54" s="1144">
        <v>-175</v>
      </c>
      <c r="M54" s="139">
        <v>92</v>
      </c>
      <c r="N54" s="1089"/>
      <c r="O54" s="1090"/>
      <c r="P54" s="1090"/>
    </row>
    <row r="55" spans="1:16" s="1091" customFormat="1" ht="13.15" customHeight="1" x14ac:dyDescent="0.2">
      <c r="A55" s="60">
        <v>93</v>
      </c>
      <c r="B55" s="61" t="s">
        <v>76</v>
      </c>
      <c r="C55" s="1085">
        <v>15</v>
      </c>
      <c r="D55" s="1086">
        <v>5</v>
      </c>
      <c r="E55" s="1144">
        <v>10</v>
      </c>
      <c r="F55" s="1085">
        <v>95</v>
      </c>
      <c r="G55" s="1086">
        <v>80</v>
      </c>
      <c r="H55" s="1144">
        <v>20</v>
      </c>
      <c r="I55" s="1087">
        <v>80</v>
      </c>
      <c r="J55" s="1088">
        <v>75</v>
      </c>
      <c r="K55" s="1144">
        <v>0</v>
      </c>
      <c r="L55" s="1144">
        <v>25</v>
      </c>
      <c r="M55" s="139">
        <v>93</v>
      </c>
      <c r="N55" s="1089"/>
      <c r="O55" s="1090"/>
      <c r="P55" s="1090"/>
    </row>
    <row r="56" spans="1:16" s="1091" customFormat="1" ht="13.15" customHeight="1" x14ac:dyDescent="0.2">
      <c r="A56" s="1013">
        <v>94</v>
      </c>
      <c r="B56" s="907" t="s">
        <v>77</v>
      </c>
      <c r="C56" s="1092">
        <v>25</v>
      </c>
      <c r="D56" s="1093">
        <v>10</v>
      </c>
      <c r="E56" s="1145">
        <v>15</v>
      </c>
      <c r="F56" s="1092">
        <v>95</v>
      </c>
      <c r="G56" s="1093">
        <v>100</v>
      </c>
      <c r="H56" s="1145">
        <v>-5</v>
      </c>
      <c r="I56" s="1094">
        <v>65</v>
      </c>
      <c r="J56" s="1095">
        <v>90</v>
      </c>
      <c r="K56" s="1145">
        <v>-25</v>
      </c>
      <c r="L56" s="1145">
        <v>-10</v>
      </c>
      <c r="M56" s="1014">
        <v>94</v>
      </c>
      <c r="N56" s="1089"/>
      <c r="O56" s="1090"/>
      <c r="P56" s="1090"/>
    </row>
    <row r="57" spans="1:16" s="1091" customFormat="1" ht="13.15" customHeight="1" x14ac:dyDescent="0.2">
      <c r="A57" s="60">
        <v>101</v>
      </c>
      <c r="B57" s="61" t="s">
        <v>78</v>
      </c>
      <c r="C57" s="1085">
        <v>35</v>
      </c>
      <c r="D57" s="1086">
        <v>25</v>
      </c>
      <c r="E57" s="1144">
        <v>10</v>
      </c>
      <c r="F57" s="1085">
        <v>125</v>
      </c>
      <c r="G57" s="1086">
        <v>135</v>
      </c>
      <c r="H57" s="1144">
        <v>-10</v>
      </c>
      <c r="I57" s="1087">
        <v>135</v>
      </c>
      <c r="J57" s="1088">
        <v>105</v>
      </c>
      <c r="K57" s="1144">
        <v>30</v>
      </c>
      <c r="L57" s="1144">
        <v>30</v>
      </c>
      <c r="M57" s="139">
        <v>101</v>
      </c>
      <c r="N57" s="1089"/>
      <c r="O57" s="1090"/>
      <c r="P57" s="1090"/>
    </row>
    <row r="58" spans="1:16" s="1091" customFormat="1" ht="13.15" customHeight="1" x14ac:dyDescent="0.2">
      <c r="A58" s="60">
        <v>102</v>
      </c>
      <c r="B58" s="61" t="s">
        <v>79</v>
      </c>
      <c r="C58" s="1085">
        <v>0</v>
      </c>
      <c r="D58" s="1086">
        <v>0</v>
      </c>
      <c r="E58" s="1144">
        <v>0</v>
      </c>
      <c r="F58" s="1085">
        <v>5</v>
      </c>
      <c r="G58" s="1086">
        <v>5</v>
      </c>
      <c r="H58" s="1144">
        <v>-5</v>
      </c>
      <c r="I58" s="1087">
        <v>0</v>
      </c>
      <c r="J58" s="1088">
        <v>0</v>
      </c>
      <c r="K58" s="1144">
        <v>0</v>
      </c>
      <c r="L58" s="1144">
        <v>0</v>
      </c>
      <c r="M58" s="139">
        <v>102</v>
      </c>
      <c r="N58" s="1089"/>
      <c r="O58" s="1090"/>
      <c r="P58" s="1090"/>
    </row>
    <row r="59" spans="1:16" s="1091" customFormat="1" ht="13.15" customHeight="1" x14ac:dyDescent="0.2">
      <c r="A59" s="60">
        <v>103</v>
      </c>
      <c r="B59" s="61" t="s">
        <v>80</v>
      </c>
      <c r="C59" s="1085">
        <v>15</v>
      </c>
      <c r="D59" s="1086">
        <v>5</v>
      </c>
      <c r="E59" s="1144">
        <v>10</v>
      </c>
      <c r="F59" s="1085">
        <v>50</v>
      </c>
      <c r="G59" s="1086">
        <v>45</v>
      </c>
      <c r="H59" s="1144">
        <v>5</v>
      </c>
      <c r="I59" s="1087">
        <v>30</v>
      </c>
      <c r="J59" s="1088">
        <v>35</v>
      </c>
      <c r="K59" s="1144">
        <v>-5</v>
      </c>
      <c r="L59" s="1144">
        <v>10</v>
      </c>
      <c r="M59" s="139">
        <v>103</v>
      </c>
      <c r="N59" s="1089"/>
      <c r="O59" s="1090"/>
      <c r="P59" s="1090"/>
    </row>
    <row r="60" spans="1:16" s="1091" customFormat="1" ht="13.15" customHeight="1" x14ac:dyDescent="0.2">
      <c r="A60" s="60">
        <v>105</v>
      </c>
      <c r="B60" s="61" t="s">
        <v>81</v>
      </c>
      <c r="C60" s="1085">
        <v>5</v>
      </c>
      <c r="D60" s="1086">
        <v>5</v>
      </c>
      <c r="E60" s="1144">
        <v>0</v>
      </c>
      <c r="F60" s="1085">
        <v>20</v>
      </c>
      <c r="G60" s="1086">
        <v>35</v>
      </c>
      <c r="H60" s="1144">
        <v>-15</v>
      </c>
      <c r="I60" s="1087">
        <v>15</v>
      </c>
      <c r="J60" s="1088">
        <v>5</v>
      </c>
      <c r="K60" s="1144">
        <v>10</v>
      </c>
      <c r="L60" s="1144">
        <v>-5</v>
      </c>
      <c r="M60" s="139">
        <v>105</v>
      </c>
      <c r="N60" s="1089"/>
      <c r="O60" s="1090"/>
      <c r="P60" s="1090"/>
    </row>
    <row r="61" spans="1:16" s="1091" customFormat="1" ht="13.15" customHeight="1" x14ac:dyDescent="0.2">
      <c r="A61" s="60">
        <v>106</v>
      </c>
      <c r="B61" s="61" t="s">
        <v>82</v>
      </c>
      <c r="C61" s="1085">
        <v>15</v>
      </c>
      <c r="D61" s="1086">
        <v>5</v>
      </c>
      <c r="E61" s="1144">
        <v>10</v>
      </c>
      <c r="F61" s="1085">
        <v>45</v>
      </c>
      <c r="G61" s="1086">
        <v>55</v>
      </c>
      <c r="H61" s="1144">
        <v>-5</v>
      </c>
      <c r="I61" s="1087">
        <v>50</v>
      </c>
      <c r="J61" s="1088">
        <v>40</v>
      </c>
      <c r="K61" s="1144">
        <v>10</v>
      </c>
      <c r="L61" s="1144">
        <v>10</v>
      </c>
      <c r="M61" s="139">
        <v>106</v>
      </c>
      <c r="N61" s="1089"/>
      <c r="O61" s="1090"/>
      <c r="P61" s="1090"/>
    </row>
    <row r="62" spans="1:16" s="1091" customFormat="1" ht="13.15" customHeight="1" x14ac:dyDescent="0.2">
      <c r="A62" s="60">
        <v>107</v>
      </c>
      <c r="B62" s="61" t="s">
        <v>83</v>
      </c>
      <c r="C62" s="1085">
        <v>15</v>
      </c>
      <c r="D62" s="1086">
        <v>15</v>
      </c>
      <c r="E62" s="1144">
        <v>0</v>
      </c>
      <c r="F62" s="1085">
        <v>75</v>
      </c>
      <c r="G62" s="1086">
        <v>105</v>
      </c>
      <c r="H62" s="1144">
        <v>-30</v>
      </c>
      <c r="I62" s="1087">
        <v>85</v>
      </c>
      <c r="J62" s="1088">
        <v>75</v>
      </c>
      <c r="K62" s="1144">
        <v>10</v>
      </c>
      <c r="L62" s="1144">
        <v>-15</v>
      </c>
      <c r="M62" s="139">
        <v>107</v>
      </c>
      <c r="N62" s="1089" t="s">
        <v>349</v>
      </c>
      <c r="O62" s="1090"/>
      <c r="P62" s="1090"/>
    </row>
    <row r="63" spans="1:16" s="1091" customFormat="1" ht="13.15" customHeight="1" x14ac:dyDescent="0.2">
      <c r="A63" s="60">
        <v>108</v>
      </c>
      <c r="B63" s="61" t="s">
        <v>84</v>
      </c>
      <c r="C63" s="1085">
        <v>10</v>
      </c>
      <c r="D63" s="1086">
        <v>5</v>
      </c>
      <c r="E63" s="1144">
        <v>5</v>
      </c>
      <c r="F63" s="1085">
        <v>50</v>
      </c>
      <c r="G63" s="1086">
        <v>40</v>
      </c>
      <c r="H63" s="1144">
        <v>10</v>
      </c>
      <c r="I63" s="1087">
        <v>55</v>
      </c>
      <c r="J63" s="1088">
        <v>50</v>
      </c>
      <c r="K63" s="1144">
        <v>5</v>
      </c>
      <c r="L63" s="1144">
        <v>20</v>
      </c>
      <c r="M63" s="139">
        <v>108</v>
      </c>
      <c r="N63" s="1089"/>
      <c r="O63" s="1090"/>
      <c r="P63" s="1090"/>
    </row>
    <row r="64" spans="1:16" s="1091" customFormat="1" ht="13.15" customHeight="1" x14ac:dyDescent="0.2">
      <c r="A64" s="1013">
        <v>109</v>
      </c>
      <c r="B64" s="907" t="s">
        <v>145</v>
      </c>
      <c r="C64" s="1092">
        <v>0</v>
      </c>
      <c r="D64" s="1093">
        <v>0</v>
      </c>
      <c r="E64" s="1145">
        <v>0</v>
      </c>
      <c r="F64" s="1092">
        <v>10</v>
      </c>
      <c r="G64" s="1093">
        <v>10</v>
      </c>
      <c r="H64" s="1145">
        <v>0</v>
      </c>
      <c r="I64" s="1094">
        <v>10</v>
      </c>
      <c r="J64" s="1095">
        <v>20</v>
      </c>
      <c r="K64" s="1145">
        <v>-10</v>
      </c>
      <c r="L64" s="1145">
        <v>-10</v>
      </c>
      <c r="M64" s="1014">
        <v>109</v>
      </c>
      <c r="N64" s="1089"/>
      <c r="O64" s="1090"/>
      <c r="P64" s="1090"/>
    </row>
    <row r="65" spans="1:16" s="1091" customFormat="1" ht="13.15" customHeight="1" x14ac:dyDescent="0.2">
      <c r="A65" s="60">
        <v>111</v>
      </c>
      <c r="B65" s="61" t="s">
        <v>85</v>
      </c>
      <c r="C65" s="1085">
        <v>70</v>
      </c>
      <c r="D65" s="1086">
        <v>45</v>
      </c>
      <c r="E65" s="1144">
        <v>20</v>
      </c>
      <c r="F65" s="1085">
        <v>325</v>
      </c>
      <c r="G65" s="1086">
        <v>300</v>
      </c>
      <c r="H65" s="1144">
        <v>25</v>
      </c>
      <c r="I65" s="1087">
        <v>365</v>
      </c>
      <c r="J65" s="1088">
        <v>320</v>
      </c>
      <c r="K65" s="1144">
        <v>45</v>
      </c>
      <c r="L65" s="1144">
        <v>90</v>
      </c>
      <c r="M65" s="139">
        <v>111</v>
      </c>
      <c r="N65" s="1089"/>
      <c r="O65" s="1090"/>
      <c r="P65" s="1090"/>
    </row>
    <row r="66" spans="1:16" s="1091" customFormat="1" ht="13.15" customHeight="1" x14ac:dyDescent="0.2">
      <c r="A66" s="60">
        <v>112</v>
      </c>
      <c r="B66" s="61" t="s">
        <v>86</v>
      </c>
      <c r="C66" s="1085">
        <v>75</v>
      </c>
      <c r="D66" s="1086">
        <v>55</v>
      </c>
      <c r="E66" s="1144">
        <v>20</v>
      </c>
      <c r="F66" s="1085">
        <v>430</v>
      </c>
      <c r="G66" s="1086">
        <v>325</v>
      </c>
      <c r="H66" s="1144">
        <v>110</v>
      </c>
      <c r="I66" s="1087">
        <v>390</v>
      </c>
      <c r="J66" s="1088">
        <v>295</v>
      </c>
      <c r="K66" s="1144">
        <v>95</v>
      </c>
      <c r="L66" s="1144">
        <v>225</v>
      </c>
      <c r="M66" s="139">
        <v>112</v>
      </c>
      <c r="N66" s="1089"/>
      <c r="O66" s="1090"/>
      <c r="P66" s="1090"/>
    </row>
    <row r="67" spans="1:16" s="1091" customFormat="1" ht="13.15" customHeight="1" x14ac:dyDescent="0.2">
      <c r="A67" s="1013">
        <v>113</v>
      </c>
      <c r="B67" s="907" t="s">
        <v>87</v>
      </c>
      <c r="C67" s="1092">
        <v>10</v>
      </c>
      <c r="D67" s="1093">
        <v>10</v>
      </c>
      <c r="E67" s="1145">
        <v>0</v>
      </c>
      <c r="F67" s="1092">
        <v>30</v>
      </c>
      <c r="G67" s="1093">
        <v>30</v>
      </c>
      <c r="H67" s="1145">
        <v>0</v>
      </c>
      <c r="I67" s="1094">
        <v>25</v>
      </c>
      <c r="J67" s="1095">
        <v>40</v>
      </c>
      <c r="K67" s="1145">
        <v>-15</v>
      </c>
      <c r="L67" s="1145">
        <v>-10</v>
      </c>
      <c r="M67" s="1014">
        <v>113</v>
      </c>
      <c r="N67" s="1089"/>
      <c r="O67" s="1090"/>
      <c r="P67" s="1090"/>
    </row>
    <row r="68" spans="1:16" s="1091" customFormat="1" ht="13.15" customHeight="1" x14ac:dyDescent="0.2">
      <c r="A68" s="60">
        <v>121</v>
      </c>
      <c r="B68" s="61" t="s">
        <v>61</v>
      </c>
      <c r="C68" s="1085">
        <v>95</v>
      </c>
      <c r="D68" s="1086">
        <v>60</v>
      </c>
      <c r="E68" s="1144">
        <v>35</v>
      </c>
      <c r="F68" s="1085">
        <v>395</v>
      </c>
      <c r="G68" s="1086">
        <v>405</v>
      </c>
      <c r="H68" s="1144">
        <v>-10</v>
      </c>
      <c r="I68" s="1087">
        <v>340</v>
      </c>
      <c r="J68" s="1088">
        <v>460</v>
      </c>
      <c r="K68" s="1144">
        <v>-120</v>
      </c>
      <c r="L68" s="1144">
        <v>-95</v>
      </c>
      <c r="M68" s="139">
        <v>121</v>
      </c>
      <c r="N68" s="1089"/>
      <c r="O68" s="1090"/>
      <c r="P68" s="1090"/>
    </row>
    <row r="69" spans="1:16" s="1091" customFormat="1" ht="13.15" customHeight="1" x14ac:dyDescent="0.2">
      <c r="A69" s="60">
        <v>122</v>
      </c>
      <c r="B69" s="61" t="s">
        <v>62</v>
      </c>
      <c r="C69" s="1085">
        <v>70</v>
      </c>
      <c r="D69" s="1086">
        <v>55</v>
      </c>
      <c r="E69" s="1144">
        <v>15</v>
      </c>
      <c r="F69" s="1085">
        <v>370</v>
      </c>
      <c r="G69" s="1086">
        <v>370</v>
      </c>
      <c r="H69" s="1144">
        <v>0</v>
      </c>
      <c r="I69" s="1087">
        <v>290</v>
      </c>
      <c r="J69" s="1088">
        <v>355</v>
      </c>
      <c r="K69" s="1144">
        <v>-70</v>
      </c>
      <c r="L69" s="1144">
        <v>-55</v>
      </c>
      <c r="M69" s="139">
        <v>122</v>
      </c>
      <c r="N69" s="1089"/>
      <c r="O69" s="1090"/>
      <c r="P69" s="1090"/>
    </row>
    <row r="70" spans="1:16" s="1091" customFormat="1" ht="13.15" customHeight="1" x14ac:dyDescent="0.2">
      <c r="A70" s="60">
        <v>123</v>
      </c>
      <c r="B70" s="61" t="s">
        <v>63</v>
      </c>
      <c r="C70" s="1085">
        <v>30</v>
      </c>
      <c r="D70" s="1086">
        <v>20</v>
      </c>
      <c r="E70" s="1144">
        <v>10</v>
      </c>
      <c r="F70" s="1085">
        <v>155</v>
      </c>
      <c r="G70" s="1086">
        <v>155</v>
      </c>
      <c r="H70" s="1144">
        <v>0</v>
      </c>
      <c r="I70" s="1087">
        <v>150</v>
      </c>
      <c r="J70" s="1088">
        <v>120</v>
      </c>
      <c r="K70" s="1144">
        <v>30</v>
      </c>
      <c r="L70" s="1144">
        <v>40</v>
      </c>
      <c r="M70" s="139">
        <v>123</v>
      </c>
      <c r="N70" s="1089"/>
      <c r="O70" s="1090"/>
      <c r="P70" s="1090"/>
    </row>
    <row r="71" spans="1:16" s="1091" customFormat="1" ht="13.15" customHeight="1" x14ac:dyDescent="0.2">
      <c r="A71" s="60"/>
      <c r="B71" s="61"/>
      <c r="C71" s="1086"/>
      <c r="D71" s="1086"/>
      <c r="E71" s="1086"/>
      <c r="F71" s="1086"/>
      <c r="G71" s="1086"/>
      <c r="H71" s="1086"/>
      <c r="I71" s="1086"/>
      <c r="J71" s="1086"/>
      <c r="K71" s="1086"/>
      <c r="L71" s="1086"/>
      <c r="M71" s="60"/>
      <c r="N71" s="1089"/>
      <c r="O71" s="1090"/>
      <c r="P71" s="1090"/>
    </row>
    <row r="72" spans="1:16" ht="13.15" customHeight="1" x14ac:dyDescent="0.2">
      <c r="A72" s="881">
        <v>1</v>
      </c>
      <c r="B72" s="882" t="s">
        <v>2</v>
      </c>
      <c r="C72" s="1096">
        <v>155</v>
      </c>
      <c r="D72" s="1097">
        <v>190</v>
      </c>
      <c r="E72" s="1141">
        <v>-35</v>
      </c>
      <c r="F72" s="1096">
        <v>1620</v>
      </c>
      <c r="G72" s="1097">
        <v>1355</v>
      </c>
      <c r="H72" s="1141">
        <v>270</v>
      </c>
      <c r="I72" s="1096">
        <v>1260</v>
      </c>
      <c r="J72" s="1097">
        <v>1520</v>
      </c>
      <c r="K72" s="1142">
        <v>-260</v>
      </c>
      <c r="L72" s="1143">
        <v>-25</v>
      </c>
      <c r="M72" s="140">
        <v>1</v>
      </c>
      <c r="N72" s="1089"/>
      <c r="O72" s="1090"/>
      <c r="P72" s="1090"/>
    </row>
    <row r="73" spans="1:16" ht="13.15" customHeight="1" x14ac:dyDescent="0.2">
      <c r="A73" s="881">
        <v>2</v>
      </c>
      <c r="B73" s="882" t="s">
        <v>6</v>
      </c>
      <c r="C73" s="1096">
        <v>185</v>
      </c>
      <c r="D73" s="1097">
        <v>275</v>
      </c>
      <c r="E73" s="1141">
        <v>-90</v>
      </c>
      <c r="F73" s="1096">
        <v>1705</v>
      </c>
      <c r="G73" s="1097">
        <v>1475</v>
      </c>
      <c r="H73" s="1141">
        <v>230</v>
      </c>
      <c r="I73" s="1096">
        <v>1525</v>
      </c>
      <c r="J73" s="1097">
        <v>1430</v>
      </c>
      <c r="K73" s="1142">
        <v>95</v>
      </c>
      <c r="L73" s="1143">
        <v>240</v>
      </c>
      <c r="M73" s="140">
        <v>2</v>
      </c>
      <c r="N73" s="1089"/>
      <c r="O73" s="1090"/>
      <c r="P73" s="1090"/>
    </row>
    <row r="74" spans="1:16" ht="13.15" customHeight="1" x14ac:dyDescent="0.2">
      <c r="A74" s="881">
        <v>3</v>
      </c>
      <c r="B74" s="882" t="s">
        <v>10</v>
      </c>
      <c r="C74" s="1096">
        <v>245</v>
      </c>
      <c r="D74" s="1097">
        <v>215</v>
      </c>
      <c r="E74" s="1141">
        <v>30</v>
      </c>
      <c r="F74" s="1096">
        <v>1545</v>
      </c>
      <c r="G74" s="1097">
        <v>1280</v>
      </c>
      <c r="H74" s="1141">
        <v>270</v>
      </c>
      <c r="I74" s="1096">
        <v>1395</v>
      </c>
      <c r="J74" s="1097">
        <v>1560</v>
      </c>
      <c r="K74" s="1142">
        <v>-165</v>
      </c>
      <c r="L74" s="1143">
        <v>135</v>
      </c>
      <c r="M74" s="140">
        <v>3</v>
      </c>
      <c r="N74" s="1089"/>
      <c r="O74" s="1090"/>
      <c r="P74" s="1090"/>
    </row>
    <row r="75" spans="1:16" ht="13.15" customHeight="1" x14ac:dyDescent="0.2">
      <c r="A75" s="881">
        <v>4</v>
      </c>
      <c r="B75" s="882" t="s">
        <v>3</v>
      </c>
      <c r="C75" s="1096">
        <v>230</v>
      </c>
      <c r="D75" s="1097">
        <v>180</v>
      </c>
      <c r="E75" s="1141">
        <v>50</v>
      </c>
      <c r="F75" s="1096">
        <v>1910</v>
      </c>
      <c r="G75" s="1097">
        <v>1890</v>
      </c>
      <c r="H75" s="1141">
        <v>20</v>
      </c>
      <c r="I75" s="1096">
        <v>1370</v>
      </c>
      <c r="J75" s="1097">
        <v>1095</v>
      </c>
      <c r="K75" s="1142">
        <v>270</v>
      </c>
      <c r="L75" s="1143">
        <v>345</v>
      </c>
      <c r="M75" s="140">
        <v>4</v>
      </c>
      <c r="N75" s="1089"/>
      <c r="O75" s="1090"/>
      <c r="P75" s="1090"/>
    </row>
    <row r="76" spans="1:16" ht="13.15" customHeight="1" x14ac:dyDescent="0.2">
      <c r="A76" s="881">
        <v>5</v>
      </c>
      <c r="B76" s="882" t="s">
        <v>7</v>
      </c>
      <c r="C76" s="1096">
        <v>105</v>
      </c>
      <c r="D76" s="1097">
        <v>95</v>
      </c>
      <c r="E76" s="1141">
        <v>5</v>
      </c>
      <c r="F76" s="1096">
        <v>520</v>
      </c>
      <c r="G76" s="1097">
        <v>465</v>
      </c>
      <c r="H76" s="1141">
        <v>55</v>
      </c>
      <c r="I76" s="1096">
        <v>600</v>
      </c>
      <c r="J76" s="1097">
        <v>590</v>
      </c>
      <c r="K76" s="1142">
        <v>15</v>
      </c>
      <c r="L76" s="1143">
        <v>75</v>
      </c>
      <c r="M76" s="140">
        <v>5</v>
      </c>
      <c r="N76" s="1089"/>
      <c r="O76" s="1090"/>
      <c r="P76" s="1090"/>
    </row>
    <row r="77" spans="1:16" ht="13.15" customHeight="1" x14ac:dyDescent="0.2">
      <c r="A77" s="881">
        <v>6</v>
      </c>
      <c r="B77" s="882" t="s">
        <v>11</v>
      </c>
      <c r="C77" s="1096">
        <v>75</v>
      </c>
      <c r="D77" s="1097">
        <v>70</v>
      </c>
      <c r="E77" s="1141">
        <v>5</v>
      </c>
      <c r="F77" s="1096">
        <v>215</v>
      </c>
      <c r="G77" s="1097">
        <v>280</v>
      </c>
      <c r="H77" s="1141">
        <v>-60</v>
      </c>
      <c r="I77" s="1096">
        <v>290</v>
      </c>
      <c r="J77" s="1097">
        <v>255</v>
      </c>
      <c r="K77" s="1142">
        <v>40</v>
      </c>
      <c r="L77" s="1143">
        <v>-20</v>
      </c>
      <c r="M77" s="140">
        <v>6</v>
      </c>
      <c r="N77" s="1089"/>
      <c r="O77" s="1090"/>
      <c r="P77" s="1090"/>
    </row>
    <row r="78" spans="1:16" ht="13.15" customHeight="1" x14ac:dyDescent="0.2">
      <c r="A78" s="881">
        <v>7</v>
      </c>
      <c r="B78" s="882" t="s">
        <v>4</v>
      </c>
      <c r="C78" s="1096">
        <v>45</v>
      </c>
      <c r="D78" s="1097">
        <v>35</v>
      </c>
      <c r="E78" s="1141">
        <v>10</v>
      </c>
      <c r="F78" s="1096">
        <v>215</v>
      </c>
      <c r="G78" s="1097">
        <v>230</v>
      </c>
      <c r="H78" s="1141">
        <v>-20</v>
      </c>
      <c r="I78" s="1096">
        <v>220</v>
      </c>
      <c r="J78" s="1097">
        <v>175</v>
      </c>
      <c r="K78" s="1142">
        <v>45</v>
      </c>
      <c r="L78" s="1143">
        <v>35</v>
      </c>
      <c r="M78" s="140">
        <v>7</v>
      </c>
      <c r="N78" s="1089"/>
      <c r="O78" s="1090"/>
      <c r="P78" s="1090"/>
    </row>
    <row r="79" spans="1:16" ht="13.15" customHeight="1" x14ac:dyDescent="0.2">
      <c r="A79" s="881">
        <v>8</v>
      </c>
      <c r="B79" s="882" t="s">
        <v>5</v>
      </c>
      <c r="C79" s="1096">
        <v>60</v>
      </c>
      <c r="D79" s="1097">
        <v>55</v>
      </c>
      <c r="E79" s="1141">
        <v>5</v>
      </c>
      <c r="F79" s="1096">
        <v>390</v>
      </c>
      <c r="G79" s="1097">
        <v>250</v>
      </c>
      <c r="H79" s="1141">
        <v>140</v>
      </c>
      <c r="I79" s="1096">
        <v>385</v>
      </c>
      <c r="J79" s="1097">
        <v>330</v>
      </c>
      <c r="K79" s="1142">
        <v>60</v>
      </c>
      <c r="L79" s="1143">
        <v>200</v>
      </c>
      <c r="M79" s="140">
        <v>8</v>
      </c>
      <c r="N79" s="1089"/>
      <c r="O79" s="1090"/>
      <c r="P79" s="1090"/>
    </row>
    <row r="80" spans="1:16" ht="13.15" customHeight="1" x14ac:dyDescent="0.2">
      <c r="A80" s="881">
        <v>9</v>
      </c>
      <c r="B80" s="882" t="s">
        <v>8</v>
      </c>
      <c r="C80" s="1096">
        <v>75</v>
      </c>
      <c r="D80" s="1097">
        <v>30</v>
      </c>
      <c r="E80" s="1141">
        <v>45</v>
      </c>
      <c r="F80" s="1096">
        <v>435</v>
      </c>
      <c r="G80" s="1097">
        <v>475</v>
      </c>
      <c r="H80" s="1141">
        <v>-40</v>
      </c>
      <c r="I80" s="1096">
        <v>275</v>
      </c>
      <c r="J80" s="1097">
        <v>395</v>
      </c>
      <c r="K80" s="1142">
        <v>-120</v>
      </c>
      <c r="L80" s="1143">
        <v>-115</v>
      </c>
      <c r="M80" s="140">
        <v>9</v>
      </c>
      <c r="N80" s="1089"/>
      <c r="O80" s="1090"/>
      <c r="P80" s="1090"/>
    </row>
    <row r="81" spans="1:16" ht="13.15" customHeight="1" x14ac:dyDescent="0.2">
      <c r="A81" s="881">
        <v>10</v>
      </c>
      <c r="B81" s="882" t="s">
        <v>9</v>
      </c>
      <c r="C81" s="1096">
        <v>95</v>
      </c>
      <c r="D81" s="1097">
        <v>65</v>
      </c>
      <c r="E81" s="1141">
        <v>30</v>
      </c>
      <c r="F81" s="1096">
        <v>380</v>
      </c>
      <c r="G81" s="1097">
        <v>430</v>
      </c>
      <c r="H81" s="1141">
        <v>-50</v>
      </c>
      <c r="I81" s="1096">
        <v>390</v>
      </c>
      <c r="J81" s="1097">
        <v>335</v>
      </c>
      <c r="K81" s="1142">
        <v>55</v>
      </c>
      <c r="L81" s="1143">
        <v>35</v>
      </c>
      <c r="M81" s="140">
        <v>10</v>
      </c>
      <c r="N81" s="1089"/>
      <c r="O81" s="1090"/>
      <c r="P81" s="1090"/>
    </row>
    <row r="82" spans="1:16" ht="13.15" customHeight="1" x14ac:dyDescent="0.2">
      <c r="A82" s="881">
        <v>11</v>
      </c>
      <c r="B82" s="882" t="s">
        <v>113</v>
      </c>
      <c r="C82" s="1096">
        <v>150</v>
      </c>
      <c r="D82" s="1097">
        <v>110</v>
      </c>
      <c r="E82" s="1141">
        <v>45</v>
      </c>
      <c r="F82" s="1096">
        <v>790</v>
      </c>
      <c r="G82" s="1097">
        <v>655</v>
      </c>
      <c r="H82" s="1141">
        <v>135</v>
      </c>
      <c r="I82" s="1096">
        <v>780</v>
      </c>
      <c r="J82" s="1097">
        <v>655</v>
      </c>
      <c r="K82" s="1142">
        <v>125</v>
      </c>
      <c r="L82" s="1143">
        <v>305</v>
      </c>
      <c r="M82" s="140">
        <v>11</v>
      </c>
      <c r="N82" s="1089"/>
      <c r="O82" s="1090"/>
      <c r="P82" s="1090"/>
    </row>
    <row r="83" spans="1:16" ht="13.15" customHeight="1" x14ac:dyDescent="0.2">
      <c r="A83" s="881">
        <v>12</v>
      </c>
      <c r="B83" s="882" t="s">
        <v>165</v>
      </c>
      <c r="C83" s="1098">
        <v>190</v>
      </c>
      <c r="D83" s="1099">
        <v>135</v>
      </c>
      <c r="E83" s="1141">
        <v>60</v>
      </c>
      <c r="F83" s="1098">
        <v>920</v>
      </c>
      <c r="G83" s="1099">
        <v>930</v>
      </c>
      <c r="H83" s="1141">
        <v>-10</v>
      </c>
      <c r="I83" s="1098">
        <v>775</v>
      </c>
      <c r="J83" s="1099">
        <v>935</v>
      </c>
      <c r="K83" s="1142">
        <v>-160</v>
      </c>
      <c r="L83" s="1143">
        <v>-110</v>
      </c>
      <c r="M83" s="140">
        <v>12</v>
      </c>
      <c r="N83" s="1089"/>
      <c r="O83" s="1090"/>
      <c r="P83" s="1090"/>
    </row>
    <row r="84" spans="1:16" ht="13.15" customHeight="1" x14ac:dyDescent="0.2">
      <c r="A84" s="881"/>
      <c r="B84" s="882" t="s">
        <v>403</v>
      </c>
      <c r="C84" s="1099"/>
      <c r="D84" s="1099"/>
      <c r="E84" s="1099"/>
      <c r="F84" s="1099"/>
      <c r="G84" s="1099"/>
      <c r="H84" s="1099"/>
      <c r="I84" s="1099"/>
      <c r="J84" s="1099"/>
      <c r="K84" s="1099"/>
      <c r="L84" s="1099"/>
      <c r="M84" s="881"/>
      <c r="N84" s="1089"/>
      <c r="O84" s="1090"/>
      <c r="P84" s="1090"/>
    </row>
    <row r="85" spans="1:16" x14ac:dyDescent="0.2">
      <c r="A85" s="881"/>
      <c r="B85" s="882"/>
      <c r="C85" s="1100"/>
      <c r="D85" s="1100"/>
      <c r="E85" s="1100"/>
      <c r="F85" s="1100"/>
      <c r="G85" s="1100"/>
      <c r="H85" s="1100"/>
      <c r="I85" s="1100"/>
      <c r="J85" s="1100"/>
      <c r="K85" s="1100"/>
      <c r="L85" s="1100"/>
      <c r="M85" s="881"/>
      <c r="N85" s="1089"/>
      <c r="O85" s="1090"/>
      <c r="P85" s="1090"/>
    </row>
    <row r="86" spans="1:16" ht="15" x14ac:dyDescent="0.25">
      <c r="A86" s="1101"/>
      <c r="B86" s="1101" t="s">
        <v>20</v>
      </c>
      <c r="C86" s="1102">
        <v>1610</v>
      </c>
      <c r="D86" s="1103">
        <v>1455</v>
      </c>
      <c r="E86" s="1140">
        <v>155</v>
      </c>
      <c r="F86" s="1102">
        <v>10645</v>
      </c>
      <c r="G86" s="1103">
        <v>9715</v>
      </c>
      <c r="H86" s="1103">
        <v>930</v>
      </c>
      <c r="I86" s="1102">
        <v>9265</v>
      </c>
      <c r="J86" s="1103">
        <v>9275</v>
      </c>
      <c r="K86" s="1103">
        <v>-10</v>
      </c>
      <c r="L86" s="1104">
        <v>1075</v>
      </c>
      <c r="M86" s="1105" t="s">
        <v>247</v>
      </c>
      <c r="N86" s="1089"/>
      <c r="O86" s="1090"/>
      <c r="P86" s="1090"/>
    </row>
    <row r="87" spans="1:16" x14ac:dyDescent="0.2">
      <c r="A87" s="1106"/>
      <c r="B87" s="1106"/>
      <c r="C87" s="1106"/>
      <c r="D87" s="1106"/>
      <c r="E87" s="1106"/>
      <c r="F87" s="1106"/>
      <c r="G87" s="1106"/>
      <c r="H87" s="1106"/>
      <c r="I87" s="1106"/>
      <c r="J87" s="1106"/>
      <c r="K87" s="1106"/>
      <c r="L87" s="1106"/>
      <c r="M87" s="1106"/>
    </row>
    <row r="88" spans="1:16" x14ac:dyDescent="0.2">
      <c r="A88" s="1107"/>
      <c r="B88" s="1107"/>
      <c r="C88" s="1108"/>
      <c r="D88" s="1108"/>
      <c r="E88" s="1108"/>
      <c r="F88" s="1108"/>
      <c r="G88" s="1108"/>
      <c r="H88" s="1108"/>
      <c r="I88" s="1108"/>
      <c r="J88" s="1108"/>
      <c r="K88" s="1108"/>
      <c r="L88" s="1108"/>
      <c r="M88" s="1107"/>
      <c r="O88" s="1109"/>
    </row>
    <row r="89" spans="1:16" s="1112" customFormat="1" ht="12.75" x14ac:dyDescent="0.2">
      <c r="A89" s="1110" t="s">
        <v>219</v>
      </c>
      <c r="B89" s="1074"/>
      <c r="C89" s="1074"/>
      <c r="D89" s="1074"/>
      <c r="E89" s="1074"/>
      <c r="F89" s="1074"/>
      <c r="G89" s="1074"/>
      <c r="H89" s="1074"/>
      <c r="I89" s="1074"/>
      <c r="J89" s="1074"/>
      <c r="K89" s="1107"/>
      <c r="L89" s="1107"/>
      <c r="M89" s="1111" t="s">
        <v>234</v>
      </c>
    </row>
    <row r="90" spans="1:16" x14ac:dyDescent="0.2">
      <c r="A90" s="1113"/>
      <c r="B90" s="1107"/>
      <c r="C90" s="1107"/>
      <c r="D90" s="1107"/>
      <c r="E90" s="1107"/>
      <c r="F90" s="1107"/>
      <c r="G90" s="1107"/>
      <c r="H90" s="1107"/>
      <c r="I90" s="1107"/>
      <c r="J90" s="1107"/>
      <c r="K90" s="1107"/>
      <c r="L90" s="1107"/>
      <c r="M90" s="1107"/>
    </row>
    <row r="91" spans="1:16" x14ac:dyDescent="0.2">
      <c r="A91" s="1070"/>
      <c r="B91" s="1070"/>
      <c r="C91" s="1070"/>
      <c r="D91" s="1070"/>
      <c r="E91" s="1070"/>
      <c r="F91" s="1070"/>
      <c r="G91" s="1070"/>
      <c r="H91" s="1070"/>
      <c r="I91" s="1070"/>
      <c r="J91" s="1070"/>
      <c r="K91" s="1070"/>
      <c r="L91" s="1070"/>
      <c r="M91" s="1070"/>
    </row>
    <row r="92" spans="1:16" x14ac:dyDescent="0.2">
      <c r="A92" s="1070"/>
      <c r="B92" s="1070"/>
      <c r="C92" s="1070"/>
      <c r="D92" s="1070"/>
      <c r="E92" s="1070"/>
      <c r="F92" s="1070"/>
      <c r="G92" s="1070"/>
      <c r="H92" s="1070"/>
      <c r="I92" s="1070"/>
      <c r="J92" s="1070"/>
      <c r="K92" s="1070"/>
      <c r="L92" s="1070"/>
      <c r="M92" s="1070"/>
    </row>
    <row r="93" spans="1:16" x14ac:dyDescent="0.2">
      <c r="A93" s="1070"/>
      <c r="B93" s="1070"/>
      <c r="C93" s="1070"/>
      <c r="D93" s="1070"/>
      <c r="E93" s="1070"/>
      <c r="F93" s="1070"/>
      <c r="G93" s="1070"/>
      <c r="H93" s="1070"/>
      <c r="I93" s="1070"/>
      <c r="J93" s="1070"/>
      <c r="K93" s="1070"/>
      <c r="L93" s="1070"/>
      <c r="M93" s="1070"/>
    </row>
    <row r="94" spans="1:16" x14ac:dyDescent="0.2">
      <c r="A94" s="1070"/>
      <c r="B94" s="1070"/>
      <c r="C94" s="1070"/>
      <c r="D94" s="1070"/>
      <c r="E94" s="1070"/>
      <c r="F94" s="1070"/>
      <c r="G94" s="1070"/>
      <c r="H94" s="1070"/>
      <c r="I94" s="1070"/>
      <c r="J94" s="1070"/>
      <c r="K94" s="1070"/>
      <c r="L94" s="1070"/>
      <c r="M94" s="1070"/>
    </row>
    <row r="95" spans="1:16" x14ac:dyDescent="0.2">
      <c r="A95" s="1070"/>
      <c r="B95" s="1070"/>
      <c r="C95" s="1070"/>
      <c r="D95" s="1070"/>
      <c r="E95" s="1070"/>
      <c r="F95" s="1070"/>
      <c r="G95" s="1070"/>
      <c r="H95" s="1070"/>
      <c r="I95" s="1070"/>
      <c r="J95" s="1070"/>
      <c r="K95" s="1070"/>
      <c r="L95" s="1070"/>
      <c r="M95" s="1070"/>
    </row>
    <row r="96" spans="1:16" x14ac:dyDescent="0.2">
      <c r="A96" s="1070"/>
      <c r="B96" s="1070"/>
      <c r="C96" s="1070"/>
      <c r="D96" s="1070"/>
      <c r="E96" s="1070"/>
      <c r="F96" s="1070"/>
      <c r="G96" s="1070"/>
      <c r="H96" s="1070"/>
      <c r="I96" s="1070"/>
      <c r="J96" s="1070"/>
      <c r="K96" s="1070"/>
      <c r="L96" s="1070"/>
      <c r="M96" s="1070"/>
    </row>
    <row r="97" spans="1:13" x14ac:dyDescent="0.2">
      <c r="A97" s="1070"/>
      <c r="B97" s="1070"/>
      <c r="C97" s="1070"/>
      <c r="D97" s="1070"/>
      <c r="E97" s="1070"/>
      <c r="F97" s="1070"/>
      <c r="G97" s="1070"/>
      <c r="H97" s="1070"/>
      <c r="I97" s="1070"/>
      <c r="J97" s="1070"/>
      <c r="K97" s="1070"/>
      <c r="L97" s="1070"/>
      <c r="M97" s="1070"/>
    </row>
    <row r="98" spans="1:13" x14ac:dyDescent="0.2">
      <c r="A98" s="1070"/>
      <c r="B98" s="1070"/>
      <c r="C98" s="1070"/>
      <c r="D98" s="1070"/>
      <c r="E98" s="1070"/>
      <c r="F98" s="1070"/>
      <c r="G98" s="1070"/>
      <c r="H98" s="1070"/>
      <c r="I98" s="1070"/>
      <c r="J98" s="1070"/>
      <c r="K98" s="1070"/>
      <c r="L98" s="1070"/>
      <c r="M98" s="1070"/>
    </row>
    <row r="99" spans="1:13" x14ac:dyDescent="0.2">
      <c r="A99" s="1070"/>
      <c r="B99" s="1070"/>
      <c r="C99" s="1070"/>
      <c r="D99" s="1070"/>
      <c r="E99" s="1070"/>
      <c r="F99" s="1070"/>
      <c r="G99" s="1070"/>
      <c r="H99" s="1070"/>
      <c r="I99" s="1070"/>
      <c r="J99" s="1070"/>
      <c r="K99" s="1070"/>
      <c r="L99" s="1070"/>
      <c r="M99" s="1070"/>
    </row>
    <row r="100" spans="1:13" x14ac:dyDescent="0.2">
      <c r="A100" s="1070"/>
      <c r="B100" s="1070"/>
      <c r="C100" s="1070"/>
      <c r="D100" s="1070"/>
      <c r="E100" s="1070"/>
      <c r="F100" s="1070"/>
      <c r="G100" s="1070"/>
      <c r="H100" s="1070"/>
      <c r="I100" s="1070"/>
      <c r="J100" s="1070"/>
      <c r="K100" s="1070"/>
      <c r="L100" s="1070"/>
      <c r="M100" s="1070"/>
    </row>
    <row r="101" spans="1:13" x14ac:dyDescent="0.2">
      <c r="A101" s="1070"/>
      <c r="B101" s="1070"/>
      <c r="C101" s="1070"/>
      <c r="D101" s="1070"/>
      <c r="E101" s="1070"/>
      <c r="F101" s="1070"/>
      <c r="G101" s="1070"/>
      <c r="H101" s="1070"/>
      <c r="I101" s="1070"/>
      <c r="J101" s="1070"/>
      <c r="K101" s="1070"/>
      <c r="L101" s="1070"/>
      <c r="M101" s="1070"/>
    </row>
    <row r="102" spans="1:13" x14ac:dyDescent="0.2">
      <c r="A102" s="1070"/>
      <c r="B102" s="1070"/>
      <c r="C102" s="1070"/>
      <c r="D102" s="1070"/>
      <c r="E102" s="1070"/>
      <c r="F102" s="1070"/>
      <c r="G102" s="1070"/>
      <c r="H102" s="1070"/>
      <c r="I102" s="1070"/>
      <c r="J102" s="1070"/>
      <c r="K102" s="1070"/>
      <c r="L102" s="1070"/>
      <c r="M102" s="1070"/>
    </row>
    <row r="103" spans="1:13" x14ac:dyDescent="0.2">
      <c r="A103" s="1070"/>
      <c r="B103" s="1070"/>
      <c r="C103" s="1070"/>
      <c r="D103" s="1070"/>
      <c r="E103" s="1070"/>
      <c r="F103" s="1070"/>
      <c r="G103" s="1070"/>
      <c r="H103" s="1070"/>
      <c r="I103" s="1070"/>
      <c r="J103" s="1070"/>
      <c r="K103" s="1070"/>
      <c r="L103" s="1070"/>
      <c r="M103" s="1070"/>
    </row>
    <row r="104" spans="1:13" x14ac:dyDescent="0.2">
      <c r="A104" s="1070"/>
      <c r="B104" s="1070"/>
      <c r="C104" s="1070"/>
      <c r="D104" s="1070"/>
      <c r="E104" s="1070"/>
      <c r="F104" s="1070"/>
      <c r="G104" s="1070"/>
      <c r="H104" s="1070"/>
      <c r="I104" s="1070"/>
      <c r="J104" s="1070"/>
      <c r="K104" s="1070"/>
      <c r="L104" s="1070"/>
      <c r="M104" s="1070"/>
    </row>
    <row r="105" spans="1:13" x14ac:dyDescent="0.2">
      <c r="A105" s="1070"/>
      <c r="B105" s="1070"/>
      <c r="C105" s="1070"/>
      <c r="D105" s="1070"/>
      <c r="E105" s="1070"/>
      <c r="F105" s="1070"/>
      <c r="G105" s="1070"/>
      <c r="H105" s="1070"/>
      <c r="I105" s="1070"/>
      <c r="J105" s="1070"/>
      <c r="K105" s="1070"/>
      <c r="L105" s="1070"/>
      <c r="M105" s="1070"/>
    </row>
    <row r="106" spans="1:13" x14ac:dyDescent="0.2">
      <c r="A106" s="1070"/>
      <c r="B106" s="1070"/>
      <c r="C106" s="1070"/>
      <c r="D106" s="1070"/>
      <c r="E106" s="1070"/>
      <c r="F106" s="1070"/>
      <c r="G106" s="1070"/>
      <c r="H106" s="1070"/>
      <c r="I106" s="1070"/>
      <c r="J106" s="1070"/>
      <c r="K106" s="1070"/>
      <c r="L106" s="1070"/>
      <c r="M106" s="1070"/>
    </row>
    <row r="107" spans="1:13" x14ac:dyDescent="0.2">
      <c r="A107" s="1070"/>
      <c r="B107" s="1070"/>
      <c r="C107" s="1070"/>
      <c r="D107" s="1070"/>
      <c r="E107" s="1070"/>
      <c r="F107" s="1070"/>
      <c r="G107" s="1070"/>
      <c r="H107" s="1070"/>
      <c r="I107" s="1070"/>
      <c r="J107" s="1070"/>
      <c r="K107" s="1070"/>
      <c r="L107" s="1070"/>
      <c r="M107" s="1070"/>
    </row>
    <row r="108" spans="1:13" x14ac:dyDescent="0.2">
      <c r="A108" s="1070"/>
      <c r="B108" s="1070"/>
      <c r="C108" s="1070"/>
      <c r="D108" s="1070"/>
      <c r="E108" s="1070"/>
      <c r="F108" s="1070"/>
      <c r="G108" s="1070"/>
      <c r="H108" s="1070"/>
      <c r="I108" s="1070"/>
      <c r="J108" s="1070"/>
      <c r="K108" s="1070"/>
      <c r="L108" s="1070"/>
      <c r="M108" s="1070"/>
    </row>
    <row r="109" spans="1:13" x14ac:dyDescent="0.2">
      <c r="A109" s="1070"/>
      <c r="B109" s="1070"/>
      <c r="C109" s="1070"/>
      <c r="D109" s="1070"/>
      <c r="E109" s="1070"/>
      <c r="F109" s="1070"/>
      <c r="G109" s="1070"/>
      <c r="H109" s="1070"/>
      <c r="I109" s="1070"/>
      <c r="J109" s="1070"/>
      <c r="K109" s="1070"/>
      <c r="L109" s="1070"/>
      <c r="M109" s="1070"/>
    </row>
    <row r="110" spans="1:13" x14ac:dyDescent="0.2">
      <c r="A110" s="1070"/>
      <c r="B110" s="1070"/>
      <c r="C110" s="1070"/>
      <c r="D110" s="1070"/>
      <c r="E110" s="1070"/>
      <c r="F110" s="1070"/>
      <c r="G110" s="1070"/>
      <c r="H110" s="1070"/>
      <c r="I110" s="1070"/>
      <c r="J110" s="1070"/>
      <c r="K110" s="1070"/>
      <c r="L110" s="1070"/>
      <c r="M110" s="1070"/>
    </row>
    <row r="111" spans="1:13" x14ac:dyDescent="0.2">
      <c r="A111" s="1070"/>
      <c r="B111" s="1070"/>
      <c r="C111" s="1070"/>
      <c r="D111" s="1070"/>
      <c r="E111" s="1070"/>
      <c r="F111" s="1070"/>
      <c r="G111" s="1070"/>
      <c r="H111" s="1070"/>
      <c r="I111" s="1070"/>
      <c r="J111" s="1070"/>
      <c r="K111" s="1070"/>
      <c r="L111" s="1070"/>
      <c r="M111" s="1070"/>
    </row>
    <row r="112" spans="1:13" x14ac:dyDescent="0.2">
      <c r="A112" s="1070"/>
      <c r="B112" s="1070"/>
      <c r="C112" s="1070"/>
      <c r="D112" s="1070"/>
      <c r="E112" s="1070"/>
      <c r="F112" s="1070"/>
      <c r="G112" s="1070"/>
      <c r="H112" s="1070"/>
      <c r="I112" s="1070"/>
      <c r="J112" s="1070"/>
      <c r="K112" s="1070"/>
      <c r="L112" s="1070"/>
      <c r="M112" s="1070"/>
    </row>
    <row r="113" spans="1:13" x14ac:dyDescent="0.2">
      <c r="A113" s="1070"/>
      <c r="B113" s="1070"/>
      <c r="C113" s="1070"/>
      <c r="D113" s="1070"/>
      <c r="E113" s="1070"/>
      <c r="F113" s="1070"/>
      <c r="G113" s="1070"/>
      <c r="H113" s="1070"/>
      <c r="I113" s="1070"/>
      <c r="J113" s="1070"/>
      <c r="K113" s="1070"/>
      <c r="L113" s="1070"/>
      <c r="M113" s="1070"/>
    </row>
    <row r="114" spans="1:13" x14ac:dyDescent="0.2">
      <c r="A114" s="1070"/>
      <c r="B114" s="1070"/>
      <c r="C114" s="1070"/>
      <c r="D114" s="1070"/>
      <c r="E114" s="1070"/>
      <c r="F114" s="1070"/>
      <c r="G114" s="1070"/>
      <c r="H114" s="1070"/>
      <c r="I114" s="1070"/>
      <c r="J114" s="1070"/>
      <c r="K114" s="1070"/>
      <c r="L114" s="1070"/>
      <c r="M114" s="1070"/>
    </row>
    <row r="115" spans="1:13" x14ac:dyDescent="0.2">
      <c r="A115" s="1069"/>
      <c r="B115" s="1070"/>
      <c r="C115" s="1070"/>
      <c r="D115" s="1070"/>
      <c r="E115" s="1070"/>
      <c r="F115" s="1070"/>
      <c r="G115" s="1070"/>
      <c r="H115" s="1070"/>
      <c r="I115" s="1070"/>
      <c r="J115" s="1070"/>
      <c r="K115" s="1070"/>
      <c r="L115" s="1070"/>
      <c r="M115" s="1070"/>
    </row>
    <row r="116" spans="1:13" x14ac:dyDescent="0.2">
      <c r="A116" s="1070"/>
      <c r="B116" s="1070"/>
      <c r="C116" s="1070"/>
      <c r="D116" s="1070"/>
      <c r="E116" s="1070"/>
      <c r="F116" s="1070"/>
      <c r="G116" s="1070"/>
      <c r="H116" s="1070"/>
      <c r="I116" s="1070"/>
      <c r="J116" s="1070"/>
      <c r="K116" s="1070"/>
      <c r="L116" s="1070"/>
      <c r="M116" s="1070"/>
    </row>
    <row r="117" spans="1:13" x14ac:dyDescent="0.2">
      <c r="A117" s="1070"/>
      <c r="B117" s="1070"/>
      <c r="C117" s="1070"/>
      <c r="D117" s="1070"/>
      <c r="E117" s="1070"/>
      <c r="F117" s="1070"/>
      <c r="G117" s="1070"/>
      <c r="H117" s="1070"/>
      <c r="I117" s="1070"/>
      <c r="J117" s="1070"/>
      <c r="K117" s="1070"/>
      <c r="L117" s="1070"/>
      <c r="M117" s="1070"/>
    </row>
    <row r="118" spans="1:13" x14ac:dyDescent="0.2">
      <c r="A118" s="1070"/>
      <c r="B118" s="1070"/>
      <c r="C118" s="1070"/>
      <c r="D118" s="1070"/>
      <c r="E118" s="1070"/>
      <c r="F118" s="1070"/>
      <c r="G118" s="1070"/>
      <c r="H118" s="1070"/>
      <c r="I118" s="1070"/>
      <c r="J118" s="1070"/>
      <c r="K118" s="1070"/>
      <c r="L118" s="1070"/>
      <c r="M118" s="1114"/>
    </row>
    <row r="119" spans="1:13" x14ac:dyDescent="0.2">
      <c r="A119" s="1070"/>
      <c r="B119" s="1070"/>
      <c r="C119" s="1070"/>
      <c r="D119" s="1070"/>
      <c r="E119" s="1070"/>
      <c r="F119" s="1070"/>
      <c r="G119" s="1070"/>
      <c r="H119" s="1070"/>
      <c r="I119" s="1070"/>
      <c r="J119" s="1070"/>
      <c r="K119" s="1070"/>
      <c r="L119" s="1070"/>
      <c r="M119" s="1070"/>
    </row>
    <row r="120" spans="1:13" x14ac:dyDescent="0.2">
      <c r="A120" s="1070"/>
      <c r="B120" s="1070"/>
      <c r="C120" s="1070"/>
      <c r="D120" s="1070"/>
      <c r="E120" s="1070"/>
      <c r="F120" s="1070"/>
      <c r="G120" s="1070"/>
      <c r="H120" s="1070"/>
      <c r="I120" s="1070"/>
      <c r="J120" s="1070"/>
      <c r="K120" s="1070"/>
      <c r="L120" s="1070"/>
      <c r="M120" s="1070"/>
    </row>
    <row r="121" spans="1:13" x14ac:dyDescent="0.2">
      <c r="A121" s="1070"/>
      <c r="B121" s="1070"/>
      <c r="C121" s="1070"/>
      <c r="D121" s="1070"/>
      <c r="E121" s="1070"/>
      <c r="F121" s="1070"/>
      <c r="G121" s="1070"/>
      <c r="H121" s="1070"/>
      <c r="I121" s="1070"/>
      <c r="J121" s="1070"/>
      <c r="K121" s="1070"/>
      <c r="L121" s="1070"/>
      <c r="M121" s="1070"/>
    </row>
    <row r="122" spans="1:13" x14ac:dyDescent="0.2">
      <c r="A122" s="1070"/>
      <c r="B122" s="1070"/>
      <c r="C122" s="1070"/>
      <c r="D122" s="1070"/>
      <c r="E122" s="1070"/>
      <c r="F122" s="1070"/>
      <c r="G122" s="1070"/>
      <c r="H122" s="1070"/>
      <c r="I122" s="1070"/>
      <c r="J122" s="1070"/>
      <c r="K122" s="1070"/>
      <c r="L122" s="1070"/>
      <c r="M122" s="1070"/>
    </row>
    <row r="123" spans="1:13" x14ac:dyDescent="0.2">
      <c r="A123" s="1070"/>
      <c r="B123" s="1070"/>
      <c r="C123" s="1070"/>
      <c r="D123" s="1070"/>
      <c r="E123" s="1070"/>
      <c r="F123" s="1070"/>
      <c r="G123" s="1070"/>
      <c r="H123" s="1070"/>
      <c r="I123" s="1070"/>
      <c r="J123" s="1070"/>
      <c r="K123" s="1070"/>
      <c r="L123" s="1070"/>
      <c r="M123" s="1070"/>
    </row>
    <row r="124" spans="1:13" x14ac:dyDescent="0.2">
      <c r="A124" s="1070"/>
      <c r="B124" s="1070"/>
      <c r="C124" s="1070"/>
      <c r="D124" s="1070"/>
      <c r="E124" s="1070"/>
      <c r="F124" s="1070"/>
      <c r="G124" s="1070"/>
      <c r="H124" s="1070"/>
      <c r="I124" s="1070"/>
      <c r="J124" s="1070"/>
      <c r="K124" s="1070"/>
      <c r="L124" s="1070"/>
      <c r="M124" s="1111"/>
    </row>
    <row r="125" spans="1:13" x14ac:dyDescent="0.2">
      <c r="A125" s="1070"/>
      <c r="B125" s="1070"/>
      <c r="C125" s="1070"/>
      <c r="D125" s="1070"/>
      <c r="E125" s="1070"/>
      <c r="F125" s="1070"/>
      <c r="G125" s="1070"/>
      <c r="H125" s="1070"/>
      <c r="I125" s="1070"/>
      <c r="J125" s="1070"/>
      <c r="K125" s="1070"/>
      <c r="L125" s="1070"/>
      <c r="M125" s="1070"/>
    </row>
    <row r="126" spans="1:13" x14ac:dyDescent="0.2">
      <c r="A126" s="1070"/>
      <c r="B126" s="1070"/>
      <c r="C126" s="1070"/>
      <c r="D126" s="1070"/>
      <c r="E126" s="1070"/>
      <c r="F126" s="1070"/>
      <c r="G126" s="1070"/>
      <c r="H126" s="1070"/>
      <c r="I126" s="1070"/>
      <c r="J126" s="1070"/>
      <c r="K126" s="1070"/>
      <c r="L126" s="1070"/>
      <c r="M126" s="1070"/>
    </row>
    <row r="127" spans="1:13" x14ac:dyDescent="0.2">
      <c r="A127" s="1070"/>
      <c r="B127" s="1070"/>
      <c r="C127" s="1070"/>
      <c r="D127" s="1070"/>
      <c r="E127" s="1070"/>
      <c r="F127" s="1070"/>
      <c r="G127" s="1070"/>
      <c r="H127" s="1070"/>
      <c r="I127" s="1070"/>
      <c r="J127" s="1070"/>
      <c r="K127" s="1070"/>
      <c r="L127" s="1070"/>
      <c r="M127" s="1070"/>
    </row>
    <row r="128" spans="1:13" x14ac:dyDescent="0.2">
      <c r="A128" s="1070"/>
      <c r="B128" s="1070"/>
      <c r="C128" s="1070"/>
      <c r="D128" s="1070"/>
      <c r="E128" s="1070"/>
      <c r="F128" s="1070"/>
      <c r="G128" s="1070"/>
      <c r="H128" s="1070"/>
      <c r="I128" s="1070"/>
      <c r="J128" s="1070"/>
      <c r="K128" s="1070"/>
      <c r="L128" s="1070"/>
      <c r="M128" s="1070"/>
    </row>
    <row r="129" spans="1:13" x14ac:dyDescent="0.2">
      <c r="A129" s="1070"/>
      <c r="B129" s="1070"/>
      <c r="C129" s="1070"/>
      <c r="D129" s="1070"/>
      <c r="E129" s="1070"/>
      <c r="F129" s="1070"/>
      <c r="G129" s="1070"/>
      <c r="H129" s="1070"/>
      <c r="I129" s="1070"/>
      <c r="J129" s="1070"/>
      <c r="K129" s="1070"/>
      <c r="L129" s="1070"/>
      <c r="M129" s="1070"/>
    </row>
    <row r="130" spans="1:13" x14ac:dyDescent="0.2">
      <c r="A130" s="1070"/>
      <c r="B130" s="1070"/>
      <c r="C130" s="1070"/>
      <c r="D130" s="1070"/>
      <c r="E130" s="1070"/>
      <c r="F130" s="1070"/>
      <c r="G130" s="1070"/>
      <c r="H130" s="1070"/>
      <c r="I130" s="1070"/>
      <c r="J130" s="1070"/>
      <c r="K130" s="1070"/>
      <c r="L130" s="1070"/>
      <c r="M130" s="1070"/>
    </row>
    <row r="131" spans="1:13" x14ac:dyDescent="0.2">
      <c r="A131" s="1070"/>
      <c r="B131" s="1070"/>
      <c r="C131" s="1070"/>
      <c r="D131" s="1070"/>
      <c r="E131" s="1070"/>
      <c r="F131" s="1070"/>
      <c r="G131" s="1070"/>
      <c r="H131" s="1070"/>
      <c r="I131" s="1070"/>
      <c r="J131" s="1070"/>
      <c r="K131" s="1070"/>
      <c r="L131" s="1070"/>
      <c r="M131" s="1070"/>
    </row>
    <row r="132" spans="1:13" x14ac:dyDescent="0.2">
      <c r="A132" s="1070"/>
      <c r="B132" s="1070"/>
      <c r="C132" s="1070"/>
      <c r="D132" s="1070"/>
      <c r="E132" s="1070"/>
      <c r="F132" s="1070"/>
      <c r="G132" s="1070"/>
      <c r="H132" s="1070"/>
      <c r="I132" s="1070"/>
      <c r="J132" s="1070"/>
      <c r="K132" s="1070"/>
      <c r="L132" s="1070"/>
      <c r="M132" s="1070"/>
    </row>
  </sheetData>
  <hyperlinks>
    <hyperlink ref="M1" location="INHALT!A1" display="INHALT!A1" xr:uid="{D7A7975E-C815-4059-97AA-0B37978A449C}"/>
  </hyperlinks>
  <pageMargins left="0.27559055118110237" right="0.23622047244094491" top="0.19685039370078741" bottom="0.23622047244094491" header="0.11811023622047245" footer="0.15748031496062992"/>
  <pageSetup paperSize="9" scale="77" fitToHeight="0" orientation="landscape" r:id="rId1"/>
  <rowBreaks count="2" manualBreakCount="2">
    <brk id="47" max="16383" man="1"/>
    <brk id="89"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44</vt:i4>
      </vt:variant>
      <vt:variant>
        <vt:lpstr>Benannte Bereiche</vt:lpstr>
      </vt:variant>
      <vt:variant>
        <vt:i4>63</vt:i4>
      </vt:variant>
    </vt:vector>
  </HeadingPairs>
  <TitlesOfParts>
    <vt:vector size="107" baseType="lpstr">
      <vt:lpstr>Titelblatt</vt:lpstr>
      <vt:lpstr>Impress NEU</vt:lpstr>
      <vt:lpstr>INHALT</vt:lpstr>
      <vt:lpstr> UBZ-SBZ</vt:lpstr>
      <vt:lpstr>Wohnstatus-UBZ-SBZ</vt:lpstr>
      <vt:lpstr>Übersicht-UBZ-SBZ (HWS) </vt:lpstr>
      <vt:lpstr>Einw.entwicklung (HWS)</vt:lpstr>
      <vt:lpstr>Einw.entw. % (HWS) </vt:lpstr>
      <vt:lpstr>Bevölkerungsbewegung</vt:lpstr>
      <vt:lpstr>Tabelle1</vt:lpstr>
      <vt:lpstr>Bevbewegung Diagramme</vt:lpstr>
      <vt:lpstr>UBZ-Alter (HWS)</vt:lpstr>
      <vt:lpstr>UBZ-Alter (HWS) %</vt:lpstr>
      <vt:lpstr>Unter 18 (HWS)</vt:lpstr>
      <vt:lpstr>Über 65 (HWS)</vt:lpstr>
      <vt:lpstr>Altersgliederung (HWS)</vt:lpstr>
      <vt:lpstr>Flächennutzung</vt:lpstr>
      <vt:lpstr>UBZ-Fam (HWS)</vt:lpstr>
      <vt:lpstr>UBZ-Rel (HWS)</vt:lpstr>
      <vt:lpstr>UBZ-neue-Staatengruppen</vt:lpstr>
      <vt:lpstr>Migrationshintergrund</vt:lpstr>
      <vt:lpstr>Arbeitslose gesamt</vt:lpstr>
      <vt:lpstr>Arbeitslose-Entw.</vt:lpstr>
      <vt:lpstr>ALGII BG</vt:lpstr>
      <vt:lpstr>ALG II Pers</vt:lpstr>
      <vt:lpstr>ALG II-Entw.</vt:lpstr>
      <vt:lpstr>Soz. Beschäft. UBZ 06-2020</vt:lpstr>
      <vt:lpstr>Anteil SozBesch 06-2018</vt:lpstr>
      <vt:lpstr>SozBesch Entw.</vt:lpstr>
      <vt:lpstr>Betriebe+SozBesch</vt:lpstr>
      <vt:lpstr>Betriebsgruppen+Sozbesch</vt:lpstr>
      <vt:lpstr>Wohnungen u. Wohngeb. 2020</vt:lpstr>
      <vt:lpstr>Graphiken</vt:lpstr>
      <vt:lpstr>Entw. der Wohnungen</vt:lpstr>
      <vt:lpstr>Wohnungsbau (Fertigstell.)</vt:lpstr>
      <vt:lpstr>Entw. des Wohnungsbaus</vt:lpstr>
      <vt:lpstr>Wohnungsbau (Genehmigungen)</vt:lpstr>
      <vt:lpstr>HH-Typen HHStat</vt:lpstr>
      <vt:lpstr>HH-Typen BfLR</vt:lpstr>
      <vt:lpstr>HH-Typen ZahlPers</vt:lpstr>
      <vt:lpstr>HH-Typen ZahlKind</vt:lpstr>
      <vt:lpstr>KFZ UBZ</vt:lpstr>
      <vt:lpstr>Amtlich benannte Ortsteile</vt:lpstr>
      <vt:lpstr>SBZ-Karte NEU</vt:lpstr>
      <vt:lpstr>' UBZ-SBZ'!Druckbereich</vt:lpstr>
      <vt:lpstr>'ALG II Pers'!Druckbereich</vt:lpstr>
      <vt:lpstr>'ALG II-Entw.'!Druckbereich</vt:lpstr>
      <vt:lpstr>'Altersgliederung (HWS)'!Druckbereich</vt:lpstr>
      <vt:lpstr>'Amtlich benannte Ortsteile'!Druckbereich</vt:lpstr>
      <vt:lpstr>'Anteil SozBesch 06-2018'!Druckbereich</vt:lpstr>
      <vt:lpstr>'Arbeitslose gesamt'!Druckbereich</vt:lpstr>
      <vt:lpstr>'Arbeitslose-Entw.'!Druckbereich</vt:lpstr>
      <vt:lpstr>'Betriebe+SozBesch'!Druckbereich</vt:lpstr>
      <vt:lpstr>'Bevbewegung Diagramme'!Druckbereich</vt:lpstr>
      <vt:lpstr>Bevölkerungsbewegung!Druckbereich</vt:lpstr>
      <vt:lpstr>'Einw.entwicklung (HWS)'!Druckbereich</vt:lpstr>
      <vt:lpstr>'Entw. der Wohnungen'!Druckbereich</vt:lpstr>
      <vt:lpstr>'Entw. des Wohnungsbaus'!Druckbereich</vt:lpstr>
      <vt:lpstr>Graphiken!Druckbereich</vt:lpstr>
      <vt:lpstr>'HH-Typen BfLR'!Druckbereich</vt:lpstr>
      <vt:lpstr>'HH-Typen HHStat'!Druckbereich</vt:lpstr>
      <vt:lpstr>'HH-Typen ZahlKind'!Druckbereich</vt:lpstr>
      <vt:lpstr>'HH-Typen ZahlPers'!Druckbereich</vt:lpstr>
      <vt:lpstr>'Impress NEU'!Druckbereich</vt:lpstr>
      <vt:lpstr>INHALT!Druckbereich</vt:lpstr>
      <vt:lpstr>'KFZ UBZ'!Druckbereich</vt:lpstr>
      <vt:lpstr>Migrationshintergrund!Druckbereich</vt:lpstr>
      <vt:lpstr>'SBZ-Karte NEU'!Druckbereich</vt:lpstr>
      <vt:lpstr>'Soz. Beschäft. UBZ 06-2020'!Druckbereich</vt:lpstr>
      <vt:lpstr>'SozBesch Entw.'!Druckbereich</vt:lpstr>
      <vt:lpstr>Titelblatt!Druckbereich</vt:lpstr>
      <vt:lpstr>'Übersicht-UBZ-SBZ (HWS) '!Druckbereich</vt:lpstr>
      <vt:lpstr>'UBZ-Alter (HWS)'!Druckbereich</vt:lpstr>
      <vt:lpstr>'UBZ-Alter (HWS) %'!Druckbereich</vt:lpstr>
      <vt:lpstr>'UBZ-Fam (HWS)'!Druckbereich</vt:lpstr>
      <vt:lpstr>'UBZ-neue-Staatengruppen'!Druckbereich</vt:lpstr>
      <vt:lpstr>'UBZ-Rel (HWS)'!Druckbereich</vt:lpstr>
      <vt:lpstr>'Wohnungen u. Wohngeb. 2020'!Druckbereich</vt:lpstr>
      <vt:lpstr>'Wohnungsbau (Fertigstell.)'!Druckbereich</vt:lpstr>
      <vt:lpstr>'Wohnungsbau (Genehmigungen)'!Druckbereich</vt:lpstr>
      <vt:lpstr>'ALG II Pers'!Drucktitel</vt:lpstr>
      <vt:lpstr>'ALG II-Entw.'!Drucktitel</vt:lpstr>
      <vt:lpstr>'ALGII BG'!Drucktitel</vt:lpstr>
      <vt:lpstr>'Arbeitslose gesamt'!Drucktitel</vt:lpstr>
      <vt:lpstr>'Arbeitslose-Entw.'!Drucktitel</vt:lpstr>
      <vt:lpstr>Bevölkerungsbewegung!Drucktitel</vt:lpstr>
      <vt:lpstr>'Einw.entwicklung (HWS)'!Drucktitel</vt:lpstr>
      <vt:lpstr>'Entw. der Wohnungen'!Drucktitel</vt:lpstr>
      <vt:lpstr>'Entw. des Wohnungsbaus'!Drucktitel</vt:lpstr>
      <vt:lpstr>Flächennutzung!Drucktitel</vt:lpstr>
      <vt:lpstr>'HH-Typen BfLR'!Drucktitel</vt:lpstr>
      <vt:lpstr>'HH-Typen HHStat'!Drucktitel</vt:lpstr>
      <vt:lpstr>'HH-Typen ZahlKind'!Drucktitel</vt:lpstr>
      <vt:lpstr>'HH-Typen ZahlPers'!Drucktitel</vt:lpstr>
      <vt:lpstr>'KFZ UBZ'!Drucktitel</vt:lpstr>
      <vt:lpstr>Migrationshintergrund!Drucktitel</vt:lpstr>
      <vt:lpstr>'Soz. Beschäft. UBZ 06-2020'!Drucktitel</vt:lpstr>
      <vt:lpstr>'Übersicht-UBZ-SBZ (HWS) '!Drucktitel</vt:lpstr>
      <vt:lpstr>'UBZ-Alter (HWS)'!Drucktitel</vt:lpstr>
      <vt:lpstr>'UBZ-Alter (HWS) %'!Drucktitel</vt:lpstr>
      <vt:lpstr>'UBZ-Fam (HWS)'!Drucktitel</vt:lpstr>
      <vt:lpstr>'UBZ-neue-Staatengruppen'!Drucktitel</vt:lpstr>
      <vt:lpstr>'UBZ-Rel (HWS)'!Drucktitel</vt:lpstr>
      <vt:lpstr>'Wohnstatus-UBZ-SBZ'!Drucktitel</vt:lpstr>
      <vt:lpstr>'Wohnungen u. Wohngeb. 2020'!Drucktitel</vt:lpstr>
      <vt:lpstr>'Wohnungsbau (Fertigstell.)'!Drucktitel</vt:lpstr>
      <vt:lpstr>'Wohnungsbau (Genehmigungen)'!Drucktitel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Stadtentwicklung und Statistik</dc:creator>
  <cp:lastModifiedBy>Kaszubowska Joanna</cp:lastModifiedBy>
  <cp:lastPrinted>2022-04-04T07:28:25Z</cp:lastPrinted>
  <dcterms:created xsi:type="dcterms:W3CDTF">2001-02-20T14:38:42Z</dcterms:created>
  <dcterms:modified xsi:type="dcterms:W3CDTF">2022-04-04T07:28:52Z</dcterms:modified>
</cp:coreProperties>
</file>